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autoCompressPictures="0" defaultThemeVersion="166925"/>
  <mc:AlternateContent xmlns:mc="http://schemas.openxmlformats.org/markup-compatibility/2006">
    <mc:Choice Requires="x15">
      <x15ac:absPath xmlns:x15ac="http://schemas.microsoft.com/office/spreadsheetml/2010/11/ac" url="C:\Users\LVela.PBGH\Box\PBGH-Member Value\Member Services\2020\Drugs\JHU\"/>
    </mc:Choice>
  </mc:AlternateContent>
  <xr:revisionPtr revIDLastSave="0" documentId="13_ncr:1_{92B0522F-DA15-435E-84EC-1C78D1269B91}" xr6:coauthVersionLast="45" xr6:coauthVersionMax="45" xr10:uidLastSave="{00000000-0000-0000-0000-000000000000}"/>
  <bookViews>
    <workbookView xWindow="-110" yWindow="-110" windowWidth="19420" windowHeight="10420" xr2:uid="{00000000-000D-0000-FFFF-FFFF00000000}"/>
  </bookViews>
  <sheets>
    <sheet name="Instructions" sheetId="4" r:id="rId1"/>
    <sheet name="AWP Illustration of Opportunity" sheetId="1" r:id="rId2"/>
    <sheet name="Plan Sponsor Amount" sheetId="2" r:id="rId3"/>
    <sheet name="Wasteful Drug Information" sheetId="3" r:id="rId4"/>
  </sheets>
  <externalReferences>
    <externalReference r:id="rId5"/>
  </externalReferences>
  <definedNames>
    <definedName name="Alternatives">#REF!</definedName>
    <definedName name="Alternatives2">#REF!</definedName>
    <definedName name="numbers">[1]Sheet2!$A$2:$B$285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9" i="2" l="1"/>
  <c r="L9" i="2" s="1"/>
  <c r="J11" i="2"/>
  <c r="K11" i="2" s="1"/>
  <c r="J12" i="2"/>
  <c r="K12" i="2" s="1"/>
  <c r="J13" i="2"/>
  <c r="K13" i="2"/>
  <c r="J14" i="2"/>
  <c r="K14" i="2" s="1"/>
  <c r="J15" i="2"/>
  <c r="K15" i="2"/>
  <c r="J16" i="2"/>
  <c r="K16" i="2" s="1"/>
  <c r="J17" i="2"/>
  <c r="K17" i="2"/>
  <c r="J18" i="2"/>
  <c r="K18" i="2" s="1"/>
  <c r="J19" i="2"/>
  <c r="K19" i="2"/>
  <c r="J20" i="2"/>
  <c r="K20" i="2" s="1"/>
  <c r="J21" i="2"/>
  <c r="K21" i="2"/>
  <c r="J22" i="2"/>
  <c r="K22" i="2" s="1"/>
  <c r="J23" i="2"/>
  <c r="K23" i="2"/>
  <c r="J24" i="2"/>
  <c r="K24" i="2" s="1"/>
  <c r="J25" i="2"/>
  <c r="K25" i="2"/>
  <c r="J26" i="2"/>
  <c r="K26" i="2" s="1"/>
  <c r="J27" i="2"/>
  <c r="K27" i="2"/>
  <c r="J28" i="2"/>
  <c r="K28" i="2" s="1"/>
  <c r="J29" i="2"/>
  <c r="K29" i="2"/>
  <c r="J30" i="2"/>
  <c r="K30" i="2" s="1"/>
  <c r="J31" i="2"/>
  <c r="K31" i="2"/>
  <c r="J32" i="2"/>
  <c r="K32" i="2" s="1"/>
  <c r="J33" i="2"/>
  <c r="K33" i="2"/>
  <c r="J34" i="2"/>
  <c r="K34" i="2" s="1"/>
  <c r="J35" i="2"/>
  <c r="K35" i="2"/>
  <c r="J36" i="2"/>
  <c r="K36" i="2" s="1"/>
  <c r="J37" i="2"/>
  <c r="K37" i="2"/>
  <c r="J38" i="2"/>
  <c r="K38" i="2" s="1"/>
  <c r="J39" i="2"/>
  <c r="K39" i="2"/>
  <c r="J40" i="2"/>
  <c r="K40" i="2" s="1"/>
  <c r="J41" i="2"/>
  <c r="K41" i="2"/>
  <c r="J42" i="2"/>
  <c r="K42" i="2" s="1"/>
  <c r="J43" i="2"/>
  <c r="K43" i="2"/>
  <c r="J44" i="2"/>
  <c r="K44" i="2" s="1"/>
  <c r="J45" i="2"/>
  <c r="K45" i="2"/>
  <c r="J46" i="2"/>
  <c r="K46" i="2" s="1"/>
  <c r="J47" i="2"/>
  <c r="K47" i="2"/>
  <c r="J48" i="2"/>
  <c r="K48" i="2" s="1"/>
  <c r="J49" i="2"/>
  <c r="K49" i="2"/>
  <c r="J50" i="2"/>
  <c r="K50" i="2" s="1"/>
  <c r="J51" i="2"/>
  <c r="K51" i="2"/>
  <c r="J52" i="2"/>
  <c r="K52" i="2" s="1"/>
  <c r="J53" i="2"/>
  <c r="K53" i="2"/>
  <c r="J54" i="2"/>
  <c r="K54" i="2" s="1"/>
  <c r="J55" i="2"/>
  <c r="K55" i="2"/>
  <c r="J56" i="2"/>
  <c r="K56" i="2" s="1"/>
  <c r="J57" i="2"/>
  <c r="K57" i="2"/>
  <c r="J58" i="2"/>
  <c r="K58" i="2" s="1"/>
  <c r="J59" i="2"/>
  <c r="K59" i="2"/>
  <c r="J60" i="2"/>
  <c r="K60" i="2" s="1"/>
  <c r="J61" i="2"/>
  <c r="K61" i="2"/>
  <c r="J62" i="2"/>
  <c r="K62" i="2" s="1"/>
  <c r="J63" i="2"/>
  <c r="K63" i="2"/>
  <c r="J64" i="2"/>
  <c r="K64" i="2" s="1"/>
  <c r="J65" i="2"/>
  <c r="K65" i="2"/>
  <c r="J66" i="2"/>
  <c r="K66" i="2" s="1"/>
  <c r="J67" i="2"/>
  <c r="K67" i="2"/>
  <c r="J68" i="2"/>
  <c r="K68" i="2" s="1"/>
  <c r="J69" i="2"/>
  <c r="K69" i="2"/>
  <c r="J70" i="2"/>
  <c r="K70" i="2" s="1"/>
  <c r="J71" i="2"/>
  <c r="K71" i="2"/>
  <c r="J72" i="2"/>
  <c r="K72" i="2" s="1"/>
  <c r="J73" i="2"/>
  <c r="K73" i="2"/>
  <c r="J74" i="2"/>
  <c r="K74" i="2" s="1"/>
  <c r="J75" i="2"/>
  <c r="K75" i="2"/>
  <c r="J76" i="2"/>
  <c r="K76" i="2" s="1"/>
  <c r="J77" i="2"/>
  <c r="K77" i="2"/>
  <c r="J78" i="2"/>
  <c r="K78" i="2" s="1"/>
  <c r="J79" i="2"/>
  <c r="K79" i="2"/>
  <c r="J80" i="2"/>
  <c r="K80" i="2" s="1"/>
  <c r="J81" i="2"/>
  <c r="K81" i="2"/>
  <c r="J82" i="2"/>
  <c r="K82" i="2" s="1"/>
  <c r="J83" i="2"/>
  <c r="K83" i="2"/>
  <c r="J84" i="2"/>
  <c r="K84" i="2" s="1"/>
  <c r="J85" i="2"/>
  <c r="K85" i="2"/>
  <c r="J86" i="2"/>
  <c r="K86" i="2" s="1"/>
  <c r="J87" i="2"/>
  <c r="K87" i="2"/>
  <c r="J88" i="2"/>
  <c r="K88" i="2" s="1"/>
  <c r="J89" i="2"/>
  <c r="K89" i="2"/>
  <c r="J90" i="2"/>
  <c r="K90" i="2" s="1"/>
  <c r="J91" i="2"/>
  <c r="K91" i="2"/>
  <c r="J92" i="2"/>
  <c r="K92" i="2" s="1"/>
  <c r="J93" i="2"/>
  <c r="K93" i="2"/>
  <c r="J94" i="2"/>
  <c r="K94" i="2" s="1"/>
  <c r="J95" i="2"/>
  <c r="K95" i="2"/>
  <c r="J96" i="2"/>
  <c r="K96" i="2" s="1"/>
  <c r="J97" i="2"/>
  <c r="K97" i="2"/>
  <c r="J98" i="2"/>
  <c r="K98" i="2" s="1"/>
  <c r="J99" i="2"/>
  <c r="K99" i="2"/>
  <c r="J100" i="2"/>
  <c r="K100" i="2" s="1"/>
  <c r="J101" i="2"/>
  <c r="K101" i="2"/>
  <c r="J102" i="2"/>
  <c r="K102" i="2" s="1"/>
  <c r="J103" i="2"/>
  <c r="K103" i="2"/>
  <c r="J104" i="2"/>
  <c r="K104" i="2" s="1"/>
  <c r="J105" i="2"/>
  <c r="K105" i="2"/>
  <c r="J106" i="2"/>
  <c r="K106" i="2" s="1"/>
  <c r="J107" i="2"/>
  <c r="K107" i="2"/>
  <c r="J108" i="2"/>
  <c r="K108" i="2" s="1"/>
  <c r="J109" i="2"/>
  <c r="K109" i="2"/>
  <c r="J110" i="2"/>
  <c r="K110" i="2" s="1"/>
  <c r="J111" i="2"/>
  <c r="K111" i="2"/>
  <c r="J112" i="2"/>
  <c r="K112" i="2" s="1"/>
  <c r="J113" i="2"/>
  <c r="K113" i="2"/>
  <c r="J114" i="2"/>
  <c r="K114" i="2" s="1"/>
  <c r="J115" i="2"/>
  <c r="K115" i="2"/>
  <c r="J116" i="2"/>
  <c r="K116" i="2" s="1"/>
  <c r="J117" i="2"/>
  <c r="K117" i="2"/>
  <c r="J118" i="2"/>
  <c r="K118" i="2" s="1"/>
  <c r="J119" i="2"/>
  <c r="K119" i="2"/>
  <c r="J120" i="2"/>
  <c r="K120" i="2" s="1"/>
  <c r="J121" i="2"/>
  <c r="K121" i="2"/>
  <c r="J122" i="2"/>
  <c r="K122" i="2" s="1"/>
  <c r="J123" i="2"/>
  <c r="K123" i="2"/>
  <c r="J124" i="2"/>
  <c r="K124" i="2" s="1"/>
  <c r="J125" i="2"/>
  <c r="K125" i="2"/>
  <c r="J126" i="2"/>
  <c r="K126" i="2" s="1"/>
  <c r="J127" i="2"/>
  <c r="K127" i="2"/>
  <c r="J128" i="2"/>
  <c r="K128" i="2" s="1"/>
  <c r="J129" i="2"/>
  <c r="K129" i="2"/>
  <c r="J130" i="2"/>
  <c r="K130" i="2" s="1"/>
  <c r="J131" i="2"/>
  <c r="K131" i="2"/>
  <c r="J132" i="2"/>
  <c r="K132" i="2" s="1"/>
  <c r="J133" i="2"/>
  <c r="K133" i="2"/>
  <c r="J134" i="2"/>
  <c r="K134" i="2" s="1"/>
  <c r="J135" i="2"/>
  <c r="K135" i="2"/>
  <c r="J136" i="2"/>
  <c r="K136" i="2"/>
  <c r="J137" i="2"/>
  <c r="K137" i="2"/>
  <c r="J138" i="2"/>
  <c r="K138" i="2"/>
  <c r="J139" i="2"/>
  <c r="K139" i="2"/>
  <c r="J140" i="2"/>
  <c r="K140" i="2"/>
  <c r="J141" i="2"/>
  <c r="K141" i="2"/>
  <c r="J142" i="2"/>
  <c r="K142" i="2"/>
  <c r="J143" i="2"/>
  <c r="K143" i="2"/>
  <c r="J144" i="2"/>
  <c r="K144" i="2"/>
  <c r="J145" i="2"/>
  <c r="K145" i="2"/>
  <c r="J146" i="2"/>
  <c r="K146" i="2"/>
  <c r="J147" i="2"/>
  <c r="K147" i="2"/>
  <c r="J148" i="2"/>
  <c r="K148" i="2"/>
  <c r="J149" i="2"/>
  <c r="K149" i="2"/>
  <c r="J150" i="2"/>
  <c r="K150" i="2"/>
  <c r="J151" i="2"/>
  <c r="K151" i="2"/>
  <c r="J152" i="2"/>
  <c r="K152" i="2"/>
  <c r="J153" i="2"/>
  <c r="K153" i="2"/>
  <c r="J154" i="2"/>
  <c r="K154" i="2"/>
  <c r="J155" i="2"/>
  <c r="K155" i="2"/>
  <c r="J156" i="2"/>
  <c r="K156" i="2"/>
  <c r="J157" i="2"/>
  <c r="K157" i="2"/>
  <c r="J158" i="2"/>
  <c r="K158" i="2"/>
  <c r="J159" i="2"/>
  <c r="K159" i="2"/>
  <c r="J160" i="2"/>
  <c r="K160" i="2"/>
  <c r="J161" i="2"/>
  <c r="K161" i="2"/>
  <c r="J162" i="2"/>
  <c r="K162" i="2"/>
  <c r="J163" i="2"/>
  <c r="K163" i="2"/>
  <c r="J164" i="2"/>
  <c r="K164" i="2"/>
  <c r="J165" i="2"/>
  <c r="K165" i="2"/>
  <c r="J166" i="2"/>
  <c r="K166" i="2"/>
  <c r="J167" i="2"/>
  <c r="K167" i="2"/>
  <c r="J168" i="2"/>
  <c r="K168" i="2"/>
  <c r="J169" i="2"/>
  <c r="K169" i="2"/>
  <c r="J170" i="2"/>
  <c r="K170" i="2"/>
  <c r="J171" i="2"/>
  <c r="K171" i="2"/>
  <c r="J172" i="2"/>
  <c r="K172" i="2"/>
  <c r="J173" i="2"/>
  <c r="K173" i="2"/>
  <c r="J174" i="2"/>
  <c r="K174" i="2"/>
  <c r="J175" i="2"/>
  <c r="K175" i="2"/>
  <c r="J176" i="2"/>
  <c r="K176" i="2"/>
  <c r="J177" i="2"/>
  <c r="K177" i="2"/>
  <c r="J178" i="2"/>
  <c r="K178" i="2"/>
  <c r="J179" i="2"/>
  <c r="K179" i="2"/>
  <c r="J180" i="2"/>
  <c r="K180" i="2"/>
  <c r="J181" i="2"/>
  <c r="K181" i="2"/>
  <c r="J182" i="2"/>
  <c r="K182" i="2"/>
  <c r="J183" i="2"/>
  <c r="K183" i="2"/>
  <c r="J184" i="2"/>
  <c r="K184" i="2"/>
  <c r="J185" i="2"/>
  <c r="K185" i="2"/>
  <c r="J186" i="2"/>
  <c r="K186" i="2"/>
  <c r="J187" i="2"/>
  <c r="K187" i="2"/>
  <c r="J188" i="2"/>
  <c r="K188" i="2"/>
  <c r="J189" i="2"/>
  <c r="K189" i="2"/>
  <c r="J190" i="2"/>
  <c r="K190" i="2"/>
  <c r="J191" i="2"/>
  <c r="K191" i="2"/>
  <c r="J192" i="2"/>
  <c r="K192" i="2"/>
  <c r="J193" i="2"/>
  <c r="K193" i="2"/>
  <c r="J194" i="2"/>
  <c r="K194" i="2"/>
  <c r="J195" i="2"/>
  <c r="K195" i="2"/>
  <c r="J196" i="2"/>
  <c r="K196" i="2"/>
  <c r="J197" i="2"/>
  <c r="K197" i="2"/>
  <c r="J198" i="2"/>
  <c r="K198" i="2"/>
  <c r="J199" i="2"/>
  <c r="K199" i="2"/>
  <c r="J200" i="2"/>
  <c r="K200" i="2"/>
  <c r="J201" i="2"/>
  <c r="K201" i="2"/>
  <c r="J202" i="2"/>
  <c r="K202" i="2"/>
  <c r="J203" i="2"/>
  <c r="K203" i="2"/>
  <c r="J204" i="2"/>
  <c r="K204" i="2"/>
  <c r="J205" i="2"/>
  <c r="K205" i="2"/>
  <c r="J206" i="2"/>
  <c r="K206" i="2"/>
  <c r="J207" i="2"/>
  <c r="K207" i="2"/>
  <c r="J208" i="2"/>
  <c r="K208" i="2"/>
  <c r="J209" i="2"/>
  <c r="K209" i="2"/>
  <c r="J210" i="2"/>
  <c r="K210" i="2"/>
  <c r="J211" i="2"/>
  <c r="K211" i="2"/>
  <c r="J212" i="2"/>
  <c r="K212" i="2"/>
  <c r="J213" i="2"/>
  <c r="K213" i="2"/>
  <c r="J214" i="2"/>
  <c r="K214" i="2"/>
  <c r="J215" i="2"/>
  <c r="K215" i="2"/>
  <c r="J216" i="2"/>
  <c r="K216" i="2"/>
  <c r="J217" i="2"/>
  <c r="K217" i="2"/>
  <c r="J218" i="2"/>
  <c r="K218" i="2"/>
  <c r="J219" i="2"/>
  <c r="K219" i="2"/>
  <c r="J220" i="2"/>
  <c r="K220" i="2"/>
  <c r="J221" i="2"/>
  <c r="K221" i="2"/>
  <c r="J222" i="2"/>
  <c r="K222" i="2"/>
  <c r="J223" i="2"/>
  <c r="K223" i="2"/>
  <c r="J224" i="2"/>
  <c r="K224" i="2"/>
  <c r="J225" i="2"/>
  <c r="K225" i="2"/>
  <c r="J226" i="2"/>
  <c r="K226" i="2"/>
  <c r="J227" i="2"/>
  <c r="K227" i="2"/>
  <c r="J228" i="2"/>
  <c r="K228" i="2"/>
  <c r="J229" i="2"/>
  <c r="K229" i="2"/>
  <c r="J230" i="2"/>
  <c r="K230" i="2"/>
  <c r="J231" i="2"/>
  <c r="K231" i="2"/>
  <c r="J232" i="2"/>
  <c r="K232" i="2"/>
  <c r="J233" i="2"/>
  <c r="K233" i="2"/>
  <c r="J234" i="2"/>
  <c r="K234" i="2"/>
  <c r="J235" i="2"/>
  <c r="K235" i="2"/>
  <c r="J236" i="2"/>
  <c r="K236" i="2"/>
  <c r="J237" i="2"/>
  <c r="K237" i="2"/>
  <c r="J238" i="2"/>
  <c r="K238" i="2"/>
  <c r="J239" i="2"/>
  <c r="K239" i="2"/>
  <c r="J240" i="2"/>
  <c r="K240" i="2"/>
  <c r="J241" i="2"/>
  <c r="K241" i="2"/>
  <c r="J242" i="2"/>
  <c r="K242" i="2"/>
  <c r="J243" i="2"/>
  <c r="K243" i="2"/>
  <c r="J244" i="2"/>
  <c r="K244" i="2"/>
  <c r="J245" i="2"/>
  <c r="K245" i="2"/>
  <c r="J246" i="2"/>
  <c r="K246" i="2"/>
  <c r="J247" i="2"/>
  <c r="K247" i="2"/>
  <c r="J248" i="2"/>
  <c r="K248" i="2"/>
  <c r="J249" i="2"/>
  <c r="K249" i="2"/>
  <c r="J250" i="2"/>
  <c r="K250" i="2"/>
  <c r="J251" i="2"/>
  <c r="K251" i="2"/>
  <c r="J252" i="2"/>
  <c r="K252" i="2"/>
  <c r="J253" i="2"/>
  <c r="K253" i="2"/>
  <c r="J254" i="2"/>
  <c r="K254" i="2"/>
  <c r="J255" i="2"/>
  <c r="K255" i="2"/>
  <c r="J256" i="2"/>
  <c r="K256" i="2"/>
  <c r="J257" i="2"/>
  <c r="K257" i="2"/>
  <c r="J258" i="2"/>
  <c r="K258" i="2"/>
  <c r="J259" i="2"/>
  <c r="K259" i="2"/>
  <c r="J260" i="2"/>
  <c r="K260" i="2"/>
  <c r="J261" i="2"/>
  <c r="K261" i="2"/>
  <c r="J262" i="2"/>
  <c r="K262" i="2"/>
  <c r="J263" i="2"/>
  <c r="K263" i="2"/>
  <c r="J264" i="2"/>
  <c r="K264" i="2"/>
  <c r="J265" i="2"/>
  <c r="K265" i="2"/>
  <c r="J266" i="2"/>
  <c r="K266" i="2"/>
  <c r="J267" i="2"/>
  <c r="K267" i="2"/>
  <c r="J268" i="2"/>
  <c r="K268" i="2"/>
  <c r="J269" i="2"/>
  <c r="K269" i="2"/>
  <c r="J270" i="2"/>
  <c r="K270" i="2"/>
  <c r="J271" i="2"/>
  <c r="K271" i="2"/>
  <c r="J272" i="2"/>
  <c r="K272" i="2"/>
  <c r="J273" i="2"/>
  <c r="K273" i="2"/>
  <c r="J274" i="2"/>
  <c r="K274" i="2"/>
  <c r="J275" i="2"/>
  <c r="K275" i="2"/>
  <c r="J276" i="2"/>
  <c r="K276" i="2"/>
  <c r="J277" i="2"/>
  <c r="K277" i="2"/>
  <c r="J278" i="2"/>
  <c r="K278" i="2"/>
  <c r="J279" i="2"/>
  <c r="K279" i="2"/>
  <c r="J280" i="2"/>
  <c r="K280" i="2"/>
  <c r="J281" i="2"/>
  <c r="K281" i="2"/>
  <c r="J282" i="2"/>
  <c r="K282" i="2"/>
  <c r="J283" i="2"/>
  <c r="K283" i="2"/>
  <c r="J284" i="2"/>
  <c r="K284" i="2"/>
  <c r="J285" i="2"/>
  <c r="K285" i="2"/>
  <c r="J286" i="2"/>
  <c r="K286" i="2"/>
  <c r="J287" i="2"/>
  <c r="K287" i="2"/>
  <c r="J288" i="2"/>
  <c r="K288" i="2"/>
  <c r="J289" i="2"/>
  <c r="K289" i="2"/>
  <c r="J290" i="2"/>
  <c r="K290" i="2"/>
  <c r="J291" i="2"/>
  <c r="K291" i="2"/>
  <c r="J292" i="2"/>
  <c r="K292" i="2"/>
  <c r="J293" i="2"/>
  <c r="K293" i="2"/>
  <c r="J294" i="2"/>
  <c r="K294" i="2"/>
  <c r="J9" i="2"/>
  <c r="K21"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0" i="1"/>
  <c r="K19" i="1"/>
  <c r="K18" i="1"/>
  <c r="K17" i="1"/>
  <c r="K16" i="1"/>
  <c r="K15" i="1"/>
  <c r="K14" i="1"/>
  <c r="K13" i="1"/>
  <c r="K12" i="1"/>
  <c r="K11" i="1"/>
  <c r="K9" i="1"/>
  <c r="M9" i="1" s="1"/>
  <c r="G296" i="2"/>
  <c r="D3" i="2" s="1"/>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M9" i="2"/>
  <c r="K9" i="2"/>
  <c r="L296" i="2"/>
  <c r="H3" i="2" s="1"/>
  <c r="H4" i="2" s="1"/>
  <c r="L296" i="1"/>
  <c r="H3" i="1" s="1"/>
  <c r="H4" i="1" s="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M296" i="1"/>
  <c r="I3" i="1" s="1"/>
  <c r="I4" i="1" s="1"/>
  <c r="H296" i="1"/>
  <c r="D3" i="1" s="1"/>
  <c r="N9" i="1"/>
  <c r="H9" i="1"/>
  <c r="K296" i="2" l="1"/>
  <c r="G3" i="2" s="1"/>
  <c r="G4" i="2" s="1"/>
  <c r="L9" i="1"/>
</calcChain>
</file>

<file path=xl/sharedStrings.xml><?xml version="1.0" encoding="utf-8"?>
<sst xmlns="http://schemas.openxmlformats.org/spreadsheetml/2006/main" count="6775" uniqueCount="1408">
  <si>
    <t>WASTEFUL DRUG SPENDING SAVINGS CALCULATOR</t>
  </si>
  <si>
    <t xml:space="preserve">WHAT IS THE SAVINGS CALCULATOR </t>
  </si>
  <si>
    <t>1a</t>
  </si>
  <si>
    <t xml:space="preserve">The purpose of the guidebook is to help payors identify and remove wasteful drugs from their drug formularies. </t>
  </si>
  <si>
    <t>1b</t>
  </si>
  <si>
    <t xml:space="preserve">The guidebook contains a list of 49 examples of wasteful drugs, togehter with their less-expensive therapeutic alternatives. </t>
  </si>
  <si>
    <t>HOW TO USE THE SAVINGS CALCULATOR</t>
  </si>
  <si>
    <t>2a</t>
  </si>
  <si>
    <t xml:space="preserve">Each wasteful drug example is identified in this savings calculator by a series of drug characteristics including but not limited to the drug's name, active ingredient, route of administration, dosage form, and strength, as well as the NDCs associated with each product. </t>
  </si>
  <si>
    <t>2b</t>
  </si>
  <si>
    <r>
      <t xml:space="preserve">Employers, their consultant, vendor or TPA should enter the information in the </t>
    </r>
    <r>
      <rPr>
        <b/>
        <sz val="12"/>
        <color theme="5" tint="-0.249977111117893"/>
        <rFont val="Arial"/>
        <family val="2"/>
      </rPr>
      <t xml:space="preserve">ORANGE </t>
    </r>
    <r>
      <rPr>
        <sz val="12"/>
        <rFont val="Arial"/>
        <family val="2"/>
      </rPr>
      <t xml:space="preserve">highlighted columns on either the AWP tab or the Acutal Allowed Amount tab - or both.  The </t>
    </r>
    <r>
      <rPr>
        <b/>
        <sz val="12"/>
        <color theme="9" tint="-0.249977111117893"/>
        <rFont val="Arial"/>
        <family val="2"/>
      </rPr>
      <t>GREEN</t>
    </r>
    <r>
      <rPr>
        <sz val="12"/>
        <rFont val="Arial"/>
        <family val="2"/>
      </rPr>
      <t xml:space="preserve"> columns are programmed to self-populate based on the data entered.</t>
    </r>
  </si>
  <si>
    <t>2c</t>
  </si>
  <si>
    <t>The AWP tab uses AWP prices from October 2019 to be consistent with the Guidebook.  If you prefer, current AWP data can be accessed for both the wasteful and therapeutic alternative drug NDCs</t>
  </si>
  <si>
    <t>2d</t>
  </si>
  <si>
    <t xml:space="preserve">Recognizing that AWP prices are "before rebate discounts" and therefore not generally reflective of what is actually paid, you may use the Actual Amount Paid tab to have your consultant or PBM enter the actual paid amounts.  Many consultants and PBMs claim that this information is proprietary and won't provide it, even though employers pay it.  </t>
  </si>
  <si>
    <t>2e</t>
  </si>
  <si>
    <r>
      <t xml:space="preserve">Because the AWP tab is based on pre-discount pricing, it is formatted to tell you what the discount </t>
    </r>
    <r>
      <rPr>
        <b/>
        <sz val="12"/>
        <rFont val="Arial"/>
        <family val="2"/>
      </rPr>
      <t xml:space="preserve">would have to be </t>
    </r>
    <r>
      <rPr>
        <sz val="12"/>
        <rFont val="Arial"/>
        <family val="2"/>
      </rPr>
      <t xml:space="preserve">to justify inclusion of the wasteful drugs.  The Actual Allowed Amount tab provides an actual accounting, for these 49 drugs, of savings opportunity based on what was actually paid for the wasteful drugs. </t>
    </r>
  </si>
  <si>
    <t>2f</t>
  </si>
  <si>
    <t xml:space="preserve">The savings calculator makes different assumptions based on amount of switches from the wasteful drugs to the therapeutic alternative.  If the wasteful drug is excluded, a 100% switch is feasible.   The spreadsheet also calculates at 75% switch rates.   </t>
  </si>
  <si>
    <t>2g</t>
  </si>
  <si>
    <t>Prices of the therapeutic alternatives have been adjusted to reflect all units needed to adequately substitute for the wasteful drug. For example, if three units of the therapeutic alternative are needed to substitute one unit of the wasteful drug, the price of the therapeutic alternative shown here reflects the therapeutic alternative's list price per unit multiplied by three.</t>
  </si>
  <si>
    <t>2h</t>
  </si>
  <si>
    <t>Keep in mind, this calculator only looks at the savings opportunity for 49 wasteful drugs. Over 800 wasteful drugs have been identified. This is just a starting point for employers to gain more control over their formulary.</t>
  </si>
  <si>
    <t>2i</t>
  </si>
  <si>
    <t>The final tab "Wasteful Drug Information" has additional descriptive informaiton about the 49 drugs by NCD Code. This is for informational purposes only.</t>
  </si>
  <si>
    <t>2j</t>
  </si>
  <si>
    <t>Rows 2,3 and 4 on both the AWP Illustration tab and the Actuall Allowed Amount tab are summary tables that will automatically populate as the data is entered into the larger table below on their respective tabs.</t>
  </si>
  <si>
    <t>DISCLAIMER</t>
  </si>
  <si>
    <t>3a</t>
  </si>
  <si>
    <t>The AWP Illustration Tab does NOT take into consideration all the rebates and discounts that payors may have negotiated with drug manufacturers. Therefore, the savings estimates provided from this savings calculator are for illustration purposes ONLY and provides information about the rebates and discounts that would be required to justify inclusion of these wasteful drugs on your formulary.</t>
  </si>
  <si>
    <t>3b</t>
  </si>
  <si>
    <t>The authors are not responsible for any discrepancies that may exist between the information provided in this document and information from other sources, including but not limited to  information from specific payors.</t>
  </si>
  <si>
    <t>FOR FURTHER INFORMATION</t>
  </si>
  <si>
    <t>4a</t>
  </si>
  <si>
    <t>The Savings Calculator is a companion tool to the guidebook, "REMOVING WASTE FROM DRUG FORMULARIES: A  practical guide to help employers remove waste from drug formularies and achieve savings for companies and employees while maintaining member satisfaction"</t>
  </si>
  <si>
    <t>4b</t>
  </si>
  <si>
    <t>The guidebook and the savings calculator were developed by Johns Hopkins University, Pacific Business Group on Health, and Integrity Pharmaceutical Advisors, in October 2019</t>
  </si>
  <si>
    <t>SUMMARY TABLE</t>
  </si>
  <si>
    <t>at 100% Switch</t>
  </si>
  <si>
    <t>at 75% Switch</t>
  </si>
  <si>
    <t>Total Spent on Wasteful Drugs</t>
  </si>
  <si>
    <t>Savings opportunity</t>
  </si>
  <si>
    <t xml:space="preserve">Savings as a Percent of 
Current Spend </t>
  </si>
  <si>
    <t>Wasteful Drug:  Brand Name &amp;                       Non-Proprierary Name</t>
  </si>
  <si>
    <t>Strength</t>
  </si>
  <si>
    <t>Unit</t>
  </si>
  <si>
    <t>NDC Code (11 digit)</t>
  </si>
  <si>
    <t>AWP of wasteful drug</t>
  </si>
  <si>
    <t xml:space="preserve"># Scripts past 6 (or 12) months  </t>
  </si>
  <si>
    <t>Total spend past 6 (or 12) months (before rebates/ discounts) on wasteful drugs</t>
  </si>
  <si>
    <t>AWP of Therapeutic Alternative</t>
  </si>
  <si>
    <t xml:space="preserve">Savings opportunity per drug </t>
  </si>
  <si>
    <t>Savings at 100% switch</t>
  </si>
  <si>
    <t>Savings at 75% switch</t>
  </si>
  <si>
    <t>Rebate (and discount) necessary to justify use 
of wasteful drug</t>
  </si>
  <si>
    <t>Rebate returned to purchaser verified</t>
  </si>
  <si>
    <r>
      <t xml:space="preserve">Data Source </t>
    </r>
    <r>
      <rPr>
        <b/>
        <sz val="11"/>
        <color theme="1"/>
        <rFont val="Calibri"/>
        <family val="2"/>
      </rPr>
      <t>→</t>
    </r>
  </si>
  <si>
    <t>From guidebook</t>
  </si>
  <si>
    <t>Guidebook provides AWP of Wasteful Drug as of October 2019 (current data can substituted if preferred)</t>
  </si>
  <si>
    <t>Drug utilization supplied by Consultant Vendor or PBM</t>
  </si>
  <si>
    <t>Auto-calculated by multiplying AWP times # Scripts
(= # Scripts * AWP of wasteful drug)</t>
  </si>
  <si>
    <t>Guidebook provides AWP of therapeutic alternative as of October 2019 (current data can substituted if preferred)</t>
  </si>
  <si>
    <t xml:space="preserve"> Auto-calculated by subtracting AWP of therapeutic alternative from AWP of wasteful drug</t>
  </si>
  <si>
    <t xml:space="preserve">Auto-calculated savings if 100% of wasteful drug utilization were switched to the therapeutic alternative </t>
  </si>
  <si>
    <t xml:space="preserve">Auto-calculated savings if 75% of wasteful drug utilization were switched to the therapeutic alternative </t>
  </si>
  <si>
    <r>
      <t xml:space="preserve">Recognizing that AWP is a before-rebate benchmark, this column is the rebate and discount percentage that </t>
    </r>
    <r>
      <rPr>
        <b/>
        <u/>
        <sz val="11"/>
        <color theme="1"/>
        <rFont val="Calibri"/>
        <family val="2"/>
        <scheme val="minor"/>
      </rPr>
      <t>would be</t>
    </r>
    <r>
      <rPr>
        <b/>
        <sz val="11"/>
        <color theme="1"/>
        <rFont val="Calibri"/>
        <family val="2"/>
        <scheme val="minor"/>
      </rPr>
      <t xml:space="preserve"> required to justify inclusion of this wasteful drug.   Is your rebate/discount this big?</t>
    </r>
  </si>
  <si>
    <t xml:space="preserve">For every drug, ask your PBM or consultant to validate that the rebate you are getting is equal to that represented in column 13.  This column 14 can be used to add notes or confirm that the rebate/discount has been validated.  A non-disclosed  rebate not returned to purchaser is not a discount, it's a kickback to an intermediary.  </t>
  </si>
  <si>
    <t>Example</t>
  </si>
  <si>
    <t>Gleevec (imatinib)</t>
  </si>
  <si>
    <t>400</t>
  </si>
  <si>
    <t>mg/1</t>
  </si>
  <si>
    <t>00078064930</t>
  </si>
  <si>
    <t>Generic imatinib</t>
  </si>
  <si>
    <t>Column1</t>
  </si>
  <si>
    <t>Column2</t>
  </si>
  <si>
    <t>Column3</t>
  </si>
  <si>
    <t>Column4</t>
  </si>
  <si>
    <t>Column5</t>
  </si>
  <si>
    <t>Column6</t>
  </si>
  <si>
    <t>Column7</t>
  </si>
  <si>
    <t>Column8</t>
  </si>
  <si>
    <t>Column9</t>
  </si>
  <si>
    <t>Column10</t>
  </si>
  <si>
    <t>Column11</t>
  </si>
  <si>
    <t>Column12</t>
  </si>
  <si>
    <t>Column13</t>
  </si>
  <si>
    <t>Column14</t>
  </si>
  <si>
    <t>Aplenzin (bupropion hydrobromide)</t>
  </si>
  <si>
    <t>522</t>
  </si>
  <si>
    <t>00187581230</t>
  </si>
  <si>
    <t>Generic bupropion hydrochloride</t>
  </si>
  <si>
    <t>00187581207</t>
  </si>
  <si>
    <t>348</t>
  </si>
  <si>
    <t>00187581130</t>
  </si>
  <si>
    <t>00187581107</t>
  </si>
  <si>
    <t>174</t>
  </si>
  <si>
    <t>00187581030</t>
  </si>
  <si>
    <t>00187581007</t>
  </si>
  <si>
    <t>Auvi-Q (epinephrine auto-injector)</t>
  </si>
  <si>
    <t>.3</t>
  </si>
  <si>
    <t>mg/.3mL</t>
  </si>
  <si>
    <t>71872717301</t>
  </si>
  <si>
    <t>.15</t>
  </si>
  <si>
    <t>mg/.15mL</t>
  </si>
  <si>
    <t>71872717201</t>
  </si>
  <si>
    <t>60842002301</t>
  </si>
  <si>
    <t>60842002201</t>
  </si>
  <si>
    <t>.1</t>
  </si>
  <si>
    <t>mg/.1mL</t>
  </si>
  <si>
    <t>60842002101</t>
  </si>
  <si>
    <t>Cambia (diclofenac 50mg packets)</t>
  </si>
  <si>
    <t>50</t>
  </si>
  <si>
    <t>13913001203</t>
  </si>
  <si>
    <t>Generic diclofenac 50mg EC tablet</t>
  </si>
  <si>
    <t>13913001202</t>
  </si>
  <si>
    <t>13913001119</t>
  </si>
  <si>
    <t>Carafate 1g tablets</t>
  </si>
  <si>
    <t>1</t>
  </si>
  <si>
    <t>g/1</t>
  </si>
  <si>
    <t>58914017110</t>
  </si>
  <si>
    <t>Generic Sucralfate 1g tablets</t>
  </si>
  <si>
    <t>Carafate 1g/10ml suspension</t>
  </si>
  <si>
    <t>g/10mL</t>
  </si>
  <si>
    <t>58914017060</t>
  </si>
  <si>
    <t>58914017014</t>
  </si>
  <si>
    <t>17856017003</t>
  </si>
  <si>
    <t>17856017001</t>
  </si>
  <si>
    <t>Clodan External (Clobetasol propionate kit 0.05%)</t>
  </si>
  <si>
    <t/>
  </si>
  <si>
    <t>43538095104</t>
  </si>
  <si>
    <t>Clobetasol propionate 0.05% cream</t>
  </si>
  <si>
    <t>Dexilant (dexlanzoprazole)</t>
  </si>
  <si>
    <t>60</t>
  </si>
  <si>
    <t>64764017590</t>
  </si>
  <si>
    <t>Generic lansoprazole</t>
  </si>
  <si>
    <t>64764017530</t>
  </si>
  <si>
    <t>64764017519</t>
  </si>
  <si>
    <t>64764017511</t>
  </si>
  <si>
    <t>64764017502</t>
  </si>
  <si>
    <t>64764017501</t>
  </si>
  <si>
    <t>64764017500</t>
  </si>
  <si>
    <t>30</t>
  </si>
  <si>
    <t>64764017190</t>
  </si>
  <si>
    <t>64764017130</t>
  </si>
  <si>
    <t>64764017119</t>
  </si>
  <si>
    <t>64764017111</t>
  </si>
  <si>
    <t>64764017103</t>
  </si>
  <si>
    <t>64764017101</t>
  </si>
  <si>
    <t>64764017100</t>
  </si>
  <si>
    <t>55154515408</t>
  </si>
  <si>
    <t>50090437400</t>
  </si>
  <si>
    <t>Duexis (ibuprofen + famotidine)</t>
  </si>
  <si>
    <t>800; 26.6</t>
  </si>
  <si>
    <t>mg/1; mg/1</t>
  </si>
  <si>
    <t>75987001072</t>
  </si>
  <si>
    <t>Generic ibuprofen(OTC) + Generic famotidine (OTC)</t>
  </si>
  <si>
    <t>75987001003</t>
  </si>
  <si>
    <t>Edarbi (azilsartan)</t>
  </si>
  <si>
    <t>80</t>
  </si>
  <si>
    <t>60631008030</t>
  </si>
  <si>
    <t>Generic valsartan</t>
  </si>
  <si>
    <t>40</t>
  </si>
  <si>
    <t>60631004030</t>
  </si>
  <si>
    <t>60631004007</t>
  </si>
  <si>
    <t>Edarbyclor (azilsartan + hydrochlorothiazide)</t>
  </si>
  <si>
    <t>40; 25</t>
  </si>
  <si>
    <t>60631042530</t>
  </si>
  <si>
    <t>Generic valsartan+ hydrochlorothiazide</t>
  </si>
  <si>
    <t>40; 12.5</t>
  </si>
  <si>
    <t>60631041230</t>
  </si>
  <si>
    <t>Elocon 0.1% (mometasone furoate cream)</t>
  </si>
  <si>
    <t>mg/g</t>
  </si>
  <si>
    <t>00085314903</t>
  </si>
  <si>
    <t>Generic hydrocortisone 0.25% cream</t>
  </si>
  <si>
    <t>00085314902</t>
  </si>
  <si>
    <t>00085314901</t>
  </si>
  <si>
    <t>Fortamet (Extended-Release Metformin)</t>
  </si>
  <si>
    <t>1000</t>
  </si>
  <si>
    <t>59630057560</t>
  </si>
  <si>
    <t>500</t>
  </si>
  <si>
    <t>59630057460</t>
  </si>
  <si>
    <t>Generic adapalene - Pads 0.1%</t>
  </si>
  <si>
    <t>mg/mL</t>
  </si>
  <si>
    <t>49908011814</t>
  </si>
  <si>
    <t>Differin gel 0.1% (adapalene OTC)</t>
  </si>
  <si>
    <t>00682005330</t>
  </si>
  <si>
    <t>00682005314</t>
  </si>
  <si>
    <t>Generic adapalene - Solution 0.1%</t>
  </si>
  <si>
    <t>49908011760</t>
  </si>
  <si>
    <t>28595053060</t>
  </si>
  <si>
    <t>Generic Chlorzoxazone 250mg tablets</t>
  </si>
  <si>
    <t>250</t>
  </si>
  <si>
    <t>69499033060</t>
  </si>
  <si>
    <t>Generic Chlorzoxazone 500mg tablets</t>
  </si>
  <si>
    <t>46672086046</t>
  </si>
  <si>
    <t>46672086010</t>
  </si>
  <si>
    <t>46672086005</t>
  </si>
  <si>
    <t>Generic Doxepin HCL External Cream 5%</t>
  </si>
  <si>
    <t>70518086500</t>
  </si>
  <si>
    <t>Axsian (Capsaicin cream 0.25%)</t>
  </si>
  <si>
    <t>40085071645</t>
  </si>
  <si>
    <t>00378811745</t>
  </si>
  <si>
    <t>Generic Doxycycline 150mg capsules</t>
  </si>
  <si>
    <t>150</t>
  </si>
  <si>
    <t>49884030502</t>
  </si>
  <si>
    <t>Generic Doxycycline 50mg capsules (taken 3 capsules)</t>
  </si>
  <si>
    <t>00378547591</t>
  </si>
  <si>
    <t>00115132713</t>
  </si>
  <si>
    <t>00115132710</t>
  </si>
  <si>
    <t>00115132708</t>
  </si>
  <si>
    <t>00115132703</t>
  </si>
  <si>
    <t>00115132701</t>
  </si>
  <si>
    <t>Generic Extended-Release Metformin (MOD)</t>
  </si>
  <si>
    <t>68682002150</t>
  </si>
  <si>
    <t>68682001890</t>
  </si>
  <si>
    <t>68180033909</t>
  </si>
  <si>
    <t>68180033801</t>
  </si>
  <si>
    <t>47335030688</t>
  </si>
  <si>
    <t>47335030588</t>
  </si>
  <si>
    <t>42291055990</t>
  </si>
  <si>
    <t>42291055890</t>
  </si>
  <si>
    <t>00591241219</t>
  </si>
  <si>
    <t>00591241101</t>
  </si>
  <si>
    <t>Generic Extended-Release Metformin (OSM)</t>
  </si>
  <si>
    <t>68180033707</t>
  </si>
  <si>
    <t>68180033607</t>
  </si>
  <si>
    <t>51407005960</t>
  </si>
  <si>
    <t>42291058360</t>
  </si>
  <si>
    <t>42291058260</t>
  </si>
  <si>
    <t>29033003206</t>
  </si>
  <si>
    <t>29033003106</t>
  </si>
  <si>
    <t>00591272060</t>
  </si>
  <si>
    <t>00591271960</t>
  </si>
  <si>
    <t>00378600291</t>
  </si>
  <si>
    <t>00378600191</t>
  </si>
  <si>
    <t>Generic Hydrocodone and acetaminophen 10-300 mg tablets</t>
  </si>
  <si>
    <t>10; 300</t>
  </si>
  <si>
    <t>71930004452</t>
  </si>
  <si>
    <t>Generic hydrocodone + acetaminophen 7.5-325mg tablets</t>
  </si>
  <si>
    <t>71930004412</t>
  </si>
  <si>
    <t>65162069650</t>
  </si>
  <si>
    <t>65162069611</t>
  </si>
  <si>
    <t>65162069610</t>
  </si>
  <si>
    <t>64376064305</t>
  </si>
  <si>
    <t>64376064301</t>
  </si>
  <si>
    <t>46672019250</t>
  </si>
  <si>
    <t>46672019210</t>
  </si>
  <si>
    <t>43386035305</t>
  </si>
  <si>
    <t>43386035303</t>
  </si>
  <si>
    <t>43386035301</t>
  </si>
  <si>
    <t>42858023850</t>
  </si>
  <si>
    <t>42858023801</t>
  </si>
  <si>
    <t>40032035305</t>
  </si>
  <si>
    <t>40032035303</t>
  </si>
  <si>
    <t>40032035301</t>
  </si>
  <si>
    <t>27808011602</t>
  </si>
  <si>
    <t>27808011601</t>
  </si>
  <si>
    <t>13107021399</t>
  </si>
  <si>
    <t>13107021330</t>
  </si>
  <si>
    <t>13107021305</t>
  </si>
  <si>
    <t>13107021301</t>
  </si>
  <si>
    <t>10702019450</t>
  </si>
  <si>
    <t>10702019410</t>
  </si>
  <si>
    <t>10702019403</t>
  </si>
  <si>
    <t>10702019401</t>
  </si>
  <si>
    <t>00591217601</t>
  </si>
  <si>
    <t>00527164805</t>
  </si>
  <si>
    <t>00527164801</t>
  </si>
  <si>
    <t>00406037862</t>
  </si>
  <si>
    <t>00406037823</t>
  </si>
  <si>
    <t>00406037805</t>
  </si>
  <si>
    <t>00406037801</t>
  </si>
  <si>
    <t>Generic Hydrocodone and acetaminophen 7.5-300 mg tablets</t>
  </si>
  <si>
    <t>300; 7.5</t>
  </si>
  <si>
    <t>76519107903</t>
  </si>
  <si>
    <t>7.5; 300</t>
  </si>
  <si>
    <t>71930004352</t>
  </si>
  <si>
    <t>71930004312</t>
  </si>
  <si>
    <t>64376064905</t>
  </si>
  <si>
    <t>64376064901</t>
  </si>
  <si>
    <t>46672016650</t>
  </si>
  <si>
    <t>46672016610</t>
  </si>
  <si>
    <t>43386035205</t>
  </si>
  <si>
    <t>43386035203</t>
  </si>
  <si>
    <t>43386035201</t>
  </si>
  <si>
    <t>42858013950</t>
  </si>
  <si>
    <t>42858013901</t>
  </si>
  <si>
    <t>40032035205</t>
  </si>
  <si>
    <t>40032035203</t>
  </si>
  <si>
    <t>40032035201</t>
  </si>
  <si>
    <t>27808011502</t>
  </si>
  <si>
    <t>27808011501</t>
  </si>
  <si>
    <t>13107021299</t>
  </si>
  <si>
    <t>13107021230</t>
  </si>
  <si>
    <t>13107021205</t>
  </si>
  <si>
    <t>13107021201</t>
  </si>
  <si>
    <t>10702019350</t>
  </si>
  <si>
    <t>10702019310</t>
  </si>
  <si>
    <t>10702019303</t>
  </si>
  <si>
    <t>10702019301</t>
  </si>
  <si>
    <t>00591217501</t>
  </si>
  <si>
    <t>00527164705</t>
  </si>
  <si>
    <t>00527164701</t>
  </si>
  <si>
    <t>00406037762</t>
  </si>
  <si>
    <t>00406037723</t>
  </si>
  <si>
    <t>00406037705</t>
  </si>
  <si>
    <t>00406037701</t>
  </si>
  <si>
    <t>Generic Hydrocodone and acetaminophen solution 10mg+325mg/15ml</t>
  </si>
  <si>
    <t>10; 325</t>
  </si>
  <si>
    <t>mg/15mL; mg/15mL</t>
  </si>
  <si>
    <t>69101060008</t>
  </si>
  <si>
    <t>Lortab oral ( Hydrocodone +Acetaminophen elixir 10+300mg/15ml)</t>
  </si>
  <si>
    <t xml:space="preserve">Generic lactulose 10gram packet </t>
  </si>
  <si>
    <t>10</t>
  </si>
  <si>
    <t>g/10g</t>
  </si>
  <si>
    <t>69067001015</t>
  </si>
  <si>
    <t>Generic Lactulose 10g/15ml solution</t>
  </si>
  <si>
    <t>Generic Lidocaine Kit 2% (Venipuncture Px1)</t>
  </si>
  <si>
    <t>70529025401</t>
  </si>
  <si>
    <t>Generic Lidocaine Kit 4%</t>
  </si>
  <si>
    <t>Generic Lidocaine topical cream 4.12%</t>
  </si>
  <si>
    <t>41.2</t>
  </si>
  <si>
    <t>59088059407</t>
  </si>
  <si>
    <t>Generic Lidocaine topical cream 4%</t>
  </si>
  <si>
    <t>59088059403</t>
  </si>
  <si>
    <t>Generic Naproxen Sodium (Extended Release)</t>
  </si>
  <si>
    <t>375</t>
  </si>
  <si>
    <t>69420137501</t>
  </si>
  <si>
    <t>Generic Naproxen Sodium (regular release)</t>
  </si>
  <si>
    <t>220</t>
  </si>
  <si>
    <t>68210040001</t>
  </si>
  <si>
    <t>68210040000</t>
  </si>
  <si>
    <t>68210004000</t>
  </si>
  <si>
    <t>62037082675</t>
  </si>
  <si>
    <t>62037082501</t>
  </si>
  <si>
    <t>59105000315</t>
  </si>
  <si>
    <t>750</t>
  </si>
  <si>
    <t>47781015530</t>
  </si>
  <si>
    <t>47781015475</t>
  </si>
  <si>
    <t>47781015301</t>
  </si>
  <si>
    <t>100</t>
  </si>
  <si>
    <t>00078040134</t>
  </si>
  <si>
    <t>Glumetza (Extended-Release Metformin)</t>
  </si>
  <si>
    <t>68012000450</t>
  </si>
  <si>
    <t>68012000316</t>
  </si>
  <si>
    <t>68012000213</t>
  </si>
  <si>
    <t>Jublia (efinaconazole 10%)</t>
  </si>
  <si>
    <t>00187540008</t>
  </si>
  <si>
    <t>Generic Terbinafine 250mg (oral use)</t>
  </si>
  <si>
    <t>00187540004</t>
  </si>
  <si>
    <t>00187540002</t>
  </si>
  <si>
    <t>Lidocaine topical cream 3.88% (DermacinRx Lidotral)</t>
  </si>
  <si>
    <t>38.8</t>
  </si>
  <si>
    <t>59088037107</t>
  </si>
  <si>
    <t>Lumigan (Bimatoprost 0.01%)</t>
  </si>
  <si>
    <t>00023320508</t>
  </si>
  <si>
    <t>Latanoprost 0.005%</t>
  </si>
  <si>
    <t>00023320505</t>
  </si>
  <si>
    <t>00023320503</t>
  </si>
  <si>
    <t>00023320502</t>
  </si>
  <si>
    <t>Naprelan (Naproxen Sodium Extended Release)</t>
  </si>
  <si>
    <t>52427027430</t>
  </si>
  <si>
    <t>52427027375</t>
  </si>
  <si>
    <t>52427027201</t>
  </si>
  <si>
    <t>Nexium Capsule Delayed Release (esomeprazole magnesium)</t>
  </si>
  <si>
    <t>70518203800</t>
  </si>
  <si>
    <t>GoodSense Esomeprazole Oral (Capsule, delayed release)</t>
  </si>
  <si>
    <t>63629331105</t>
  </si>
  <si>
    <t>63629331104</t>
  </si>
  <si>
    <t>63629331103</t>
  </si>
  <si>
    <t>63629331102</t>
  </si>
  <si>
    <t>63629331101</t>
  </si>
  <si>
    <t>61919050960</t>
  </si>
  <si>
    <t>61919050930</t>
  </si>
  <si>
    <t>20</t>
  </si>
  <si>
    <t>55700004630</t>
  </si>
  <si>
    <t>50090149200</t>
  </si>
  <si>
    <t>50090146100</t>
  </si>
  <si>
    <t>50090146000</t>
  </si>
  <si>
    <t>50090074200</t>
  </si>
  <si>
    <t>49999030790</t>
  </si>
  <si>
    <t>49999030730</t>
  </si>
  <si>
    <t>00573245243</t>
  </si>
  <si>
    <t>00573245242</t>
  </si>
  <si>
    <t>00573245214</t>
  </si>
  <si>
    <t>00573245044</t>
  </si>
  <si>
    <t>00573245043</t>
  </si>
  <si>
    <t>00573245042</t>
  </si>
  <si>
    <t>00573245028</t>
  </si>
  <si>
    <t>00573245017</t>
  </si>
  <si>
    <t>00573245015</t>
  </si>
  <si>
    <t>00573245014</t>
  </si>
  <si>
    <t>00573245002</t>
  </si>
  <si>
    <t>00186504082</t>
  </si>
  <si>
    <t>00186504054</t>
  </si>
  <si>
    <t>00186504031</t>
  </si>
  <si>
    <t>00186504005</t>
  </si>
  <si>
    <t>00186502082</t>
  </si>
  <si>
    <t>00186502054</t>
  </si>
  <si>
    <t>00186502031</t>
  </si>
  <si>
    <t>Oracea (Doxycycline 40mg delayed-release capsule)</t>
  </si>
  <si>
    <t>00299382230</t>
  </si>
  <si>
    <t>Generic Doxycycline 20mg tablets (taken 2 tablets)</t>
  </si>
  <si>
    <t>00299382207</t>
  </si>
  <si>
    <t>00299382206</t>
  </si>
  <si>
    <t>00299382205</t>
  </si>
  <si>
    <t>00299382204</t>
  </si>
  <si>
    <t>00299382202</t>
  </si>
  <si>
    <t>Penlac External (ciclopirox solution 8%)</t>
  </si>
  <si>
    <t>00187518006</t>
  </si>
  <si>
    <t>Generic ciclopirox external solution 8%</t>
  </si>
  <si>
    <t>Percocet (Oxycodone + acetaminophen)</t>
  </si>
  <si>
    <t>63481062970</t>
  </si>
  <si>
    <t>Generic oxycodone (RX only)+ acetaminophen (OTC)</t>
  </si>
  <si>
    <t>7.5; 325</t>
  </si>
  <si>
    <t>63481062870</t>
  </si>
  <si>
    <t>2.5; 325</t>
  </si>
  <si>
    <t>63481062770</t>
  </si>
  <si>
    <t>5; 325</t>
  </si>
  <si>
    <t>63481062385</t>
  </si>
  <si>
    <t>63481062370</t>
  </si>
  <si>
    <t>Prenate (prenatal multivitamins) - multiple preparations e.g, Prenate DHA, Prenate Star, etc.</t>
  </si>
  <si>
    <t>30; 75; 500; 13; 400; 10; 150; 5; 10; 200; 5; 600</t>
  </si>
  <si>
    <t>mg/1; ug/1; [iU]/1; ug/1; ug/1; mg/1; ug/1; mg/1; [iU]/1; mg/1; mg/1; ug/1</t>
  </si>
  <si>
    <t>75854031630</t>
  </si>
  <si>
    <t>PreNata (Chewable tablet)</t>
  </si>
  <si>
    <t>60; 1000; 10; 26; 400; 13; 280; 80; 9; 9; 150; 25; 350; 25; 600</t>
  </si>
  <si>
    <t>mg/1; [iU]/1; [iU]/1; mg/1; ug/1; ug/1; ug/1; mg/1; mg/1; mg/1; ug/1; mg/1; mg/1; mg/1; ug/1</t>
  </si>
  <si>
    <t>75854031530</t>
  </si>
  <si>
    <t>2600; 75; 600; 40; 3; 3.5; 21; 21; 400; 600; 155; 20; 13; 330; 150; 25; 15; 1.5</t>
  </si>
  <si>
    <t>[iU]/1; mg/1; [iU]/1; [iU]/1; mg/1; mg/1; mg/1; mg/1; ug/1; ug/1; mg/1; mg/1; ug/1; ug/1; ug/1; mg/1; mg/1; mg/1</t>
  </si>
  <si>
    <t>75854031430</t>
  </si>
  <si>
    <t>90; 220; 10; 26; 400; 600; 13; 280; 155; 18; 150; 50; 300; 40</t>
  </si>
  <si>
    <t>mg/1; [iU]/1; [iU]/1; mg/1; ug/1; ug/1; ug/1; ug/1; mg/1; mg/1; ug/1; mg/1; mg/1; mg/1</t>
  </si>
  <si>
    <t>75854031330</t>
  </si>
  <si>
    <t>90; 400; 40; 1; 26; 25; 155; 18; 50; 300</t>
  </si>
  <si>
    <t>mg/1; [iU]/1; [iU]/1; mg/1; mg/1; ug/1; mg/1; mg/1; mg/1; mg/1</t>
  </si>
  <si>
    <t>75854031230</t>
  </si>
  <si>
    <t>85; 1000; 10; 1; 25; 12; 500; 155; 28; 150; 50; 400</t>
  </si>
  <si>
    <t>mg/1; [iU]/1; [iU]/1; mg/1; mg/1; ug/1; ug/1; mg/1; mg/1; mg/1; mg/1; mg/1</t>
  </si>
  <si>
    <t>75854030930</t>
  </si>
  <si>
    <t>85; 1000; 10; 1; 25; 12; 500; 155; 27; 45; 10; 400</t>
  </si>
  <si>
    <t>75854030830</t>
  </si>
  <si>
    <t>500; 300; 50; 250; 1; 10; 125; 280; 25</t>
  </si>
  <si>
    <t>mg/1; [iU]/1; mg/1; ug/1; mg/1; mg/1; mg/1; ug/1; mg/1</t>
  </si>
  <si>
    <t>75854030630</t>
  </si>
  <si>
    <t>75; 12; 200; 1</t>
  </si>
  <si>
    <t>mg/1; ug/1; mg/1; mg/1</t>
  </si>
  <si>
    <t>Primlev (Oxycodone + acetaminophen)</t>
  </si>
  <si>
    <t>24090068388</t>
  </si>
  <si>
    <t>24090068288</t>
  </si>
  <si>
    <t>5; 300</t>
  </si>
  <si>
    <t>24090068188</t>
  </si>
  <si>
    <t>Prudoxin External (Doxepin HCL External Cream 5%)</t>
  </si>
  <si>
    <t>00378813045</t>
  </si>
  <si>
    <t>Solodyn Oral (Minocycline ER Tablet 24h)</t>
  </si>
  <si>
    <t>105</t>
  </si>
  <si>
    <t>99207046730</t>
  </si>
  <si>
    <t>Generic Minocycline Tablet (regular release)</t>
  </si>
  <si>
    <t>99207046702</t>
  </si>
  <si>
    <t>99207046630</t>
  </si>
  <si>
    <t>99207046602</t>
  </si>
  <si>
    <t>55</t>
  </si>
  <si>
    <t>99207046530</t>
  </si>
  <si>
    <t>99207046502</t>
  </si>
  <si>
    <t>115</t>
  </si>
  <si>
    <t>99207046430</t>
  </si>
  <si>
    <t>99207046402</t>
  </si>
  <si>
    <t>65</t>
  </si>
  <si>
    <t>99207046330</t>
  </si>
  <si>
    <t>99207046302</t>
  </si>
  <si>
    <t>Synalar TS External (fluocinolone acetonide solution kit 0.01%)</t>
  </si>
  <si>
    <t>43538092190</t>
  </si>
  <si>
    <t>Synalar (Ointment) External 0.025%</t>
  </si>
  <si>
    <t>43538092160</t>
  </si>
  <si>
    <t>Vanos External (Fluocinonide 0.1% cream)</t>
  </si>
  <si>
    <t>99207052560</t>
  </si>
  <si>
    <t>Generic fluocinonide 0.01% cream</t>
  </si>
  <si>
    <t>99207052530</t>
  </si>
  <si>
    <t>99207052510</t>
  </si>
  <si>
    <t>99207052502</t>
  </si>
  <si>
    <t>Vimovo (Naproxen + esomeprazole)</t>
  </si>
  <si>
    <t>375; 20</t>
  </si>
  <si>
    <t>75987003104</t>
  </si>
  <si>
    <t>Generic naproxen(OTC) +generic esomeprazole (OTC)</t>
  </si>
  <si>
    <t>500; 20</t>
  </si>
  <si>
    <t>75987003073</t>
  </si>
  <si>
    <t>75987003004</t>
  </si>
  <si>
    <t>Xilapak (fluocinolone acetonide solution kit 0.01%)</t>
  </si>
  <si>
    <t>70350521801</t>
  </si>
  <si>
    <t>Generic Fluocinolone acetonide cream, 0.01%</t>
  </si>
  <si>
    <t>Zegerid (Omeprazole + Sodium bicarbonate)</t>
  </si>
  <si>
    <t>40; 1100</t>
  </si>
  <si>
    <t>68012010430</t>
  </si>
  <si>
    <t>Generic omeprazole (OTC) + sodium bicarbonate (OTC)</t>
  </si>
  <si>
    <t>68012010405</t>
  </si>
  <si>
    <t>20; 1100</t>
  </si>
  <si>
    <t>68012010230</t>
  </si>
  <si>
    <t>40; 1680</t>
  </si>
  <si>
    <t>68012005430</t>
  </si>
  <si>
    <t>68012005403</t>
  </si>
  <si>
    <t>20; 1680</t>
  </si>
  <si>
    <t>68012005230</t>
  </si>
  <si>
    <t>11523727602</t>
  </si>
  <si>
    <t>11523727601</t>
  </si>
  <si>
    <t>11523726503</t>
  </si>
  <si>
    <t>11523726501</t>
  </si>
  <si>
    <t>Zipsor (diclofenac capsules 25mg)</t>
  </si>
  <si>
    <t>25</t>
  </si>
  <si>
    <t>13913000894</t>
  </si>
  <si>
    <t>Generic diclofenac 25mg EC tablet</t>
  </si>
  <si>
    <t>13913000812</t>
  </si>
  <si>
    <t>13913000811</t>
  </si>
  <si>
    <t>Zonalon (Doxepin HCL External Cream 5%)</t>
  </si>
  <si>
    <t>40076071545</t>
  </si>
  <si>
    <t>40076071530</t>
  </si>
  <si>
    <t>00378812345</t>
  </si>
  <si>
    <t>00378812330</t>
  </si>
  <si>
    <t>Zorvolex (diclofenac 35mg capsules)</t>
  </si>
  <si>
    <t>35</t>
  </si>
  <si>
    <t>69344020429</t>
  </si>
  <si>
    <t>42211020443</t>
  </si>
  <si>
    <t>42211020429</t>
  </si>
  <si>
    <t>42211020423</t>
  </si>
  <si>
    <t>TOTAL</t>
  </si>
  <si>
    <t>Savings in Dollars</t>
  </si>
  <si>
    <t xml:space="preserve">Savings as a Percent of Current Spend </t>
  </si>
  <si>
    <t>Wasteful Drug:  Brand Name &amp;          Non-Proprierary Name</t>
  </si>
  <si>
    <t xml:space="preserve"># Scripts past 6 (or 12) months </t>
  </si>
  <si>
    <t xml:space="preserve">Total Spend (ACTUAL AMOUNT PAID by plan and patient) past 6 (or 12) months on this NDC as reported by Consultant, Vendor or PBM </t>
  </si>
  <si>
    <t xml:space="preserve">Total Cost of Therapeutic Alternative </t>
  </si>
  <si>
    <t>Supplied by Consultant   Vendor or      PBM</t>
  </si>
  <si>
    <t>Supplied by Consultant Vendor or PBM</t>
  </si>
  <si>
    <t>Auto-calculated by multiplying the # of scripts in Column 6 by the AWP of the Therapeutic Alternative supplied in Column 9</t>
  </si>
  <si>
    <t>Auto-calculated to illustrate what the rebate and discount percentage would have to be to justify covering the wasteful drug</t>
  </si>
  <si>
    <t>Drug Name</t>
  </si>
  <si>
    <t xml:space="preserve">ID in Guidebook </t>
  </si>
  <si>
    <t>Brand Name</t>
  </si>
  <si>
    <t>Non-proprietary name</t>
  </si>
  <si>
    <t>Dosage form</t>
  </si>
  <si>
    <t>Route of Administration</t>
  </si>
  <si>
    <t>Strength (mg, mcg or as appropriate)</t>
  </si>
  <si>
    <t>Labeler Name</t>
  </si>
  <si>
    <t>Type of Wasteful Drug</t>
  </si>
  <si>
    <t>NDC code (11 digit)</t>
  </si>
  <si>
    <t>NDC Package Code (from FDA)</t>
  </si>
  <si>
    <t>Package Description</t>
  </si>
  <si>
    <t>FDA marketing application number</t>
  </si>
  <si>
    <t>Pharmaceutical Class</t>
  </si>
  <si>
    <t>Gleevec</t>
  </si>
  <si>
    <t>Imatinib Mesylate</t>
  </si>
  <si>
    <t>TABLET</t>
  </si>
  <si>
    <t>ORAL</t>
  </si>
  <si>
    <t>Novartis Pharmaceuticals Corporation</t>
  </si>
  <si>
    <t>Multi-Source Drugs</t>
  </si>
  <si>
    <t>0078-0401-34</t>
  </si>
  <si>
    <t xml:space="preserve">90 TABLET in 1 BOTTLE (0078-0401-34) </t>
  </si>
  <si>
    <t>NDA021588</t>
  </si>
  <si>
    <t>Kinase Inhibitor [EPC],Protein Kinase Inhibitors [MoA]</t>
  </si>
  <si>
    <t>0078-0649-30</t>
  </si>
  <si>
    <t xml:space="preserve">30 TABLET in 1 BOX, UNIT-DOSE (0078-0649-30) </t>
  </si>
  <si>
    <t>Auvi-Q</t>
  </si>
  <si>
    <t>Epinephrine</t>
  </si>
  <si>
    <t>INJECTION, SOLUTION</t>
  </si>
  <si>
    <t>INTRAMUSCULAR</t>
  </si>
  <si>
    <t>kaleo, Inc</t>
  </si>
  <si>
    <t>60842-021-01</t>
  </si>
  <si>
    <t>2 DOSE PACK in 1 CARTON (60842-021-01)  &gt; .1 mL in 1 DOSE PACK</t>
  </si>
  <si>
    <t>NDA201739</t>
  </si>
  <si>
    <t>Adrenergic alpha-Agonists [MoA],Adrenergic beta-Agonists [MoA],alpha-Adrenergic Agonist [EPC],beta-Adrenergic Agonist [EPC],Catecholamine [EPC],Catecholamines [CS]</t>
  </si>
  <si>
    <t>60842-022-01</t>
  </si>
  <si>
    <t>2 DOSE PACK in 1 CARTON (60842-022-01)  &gt; .15 mL in 1 DOSE PACK</t>
  </si>
  <si>
    <t>60842-023-01</t>
  </si>
  <si>
    <t>2 DOSE PACK in 1 CARTON (60842-023-01)  &gt; .3 mL in 1 DOSE PACK</t>
  </si>
  <si>
    <t>Medical Purchasing Solutions, LLC</t>
  </si>
  <si>
    <t>71872-7172-1</t>
  </si>
  <si>
    <t>1 DOSE PACK in 1 BAG (71872-7172-1)  &gt; .15 mL in 1 DOSE PACK</t>
  </si>
  <si>
    <t>71872-7173-1</t>
  </si>
  <si>
    <t>1 DOSE PACK in 1 BAG (71872-7173-1)  &gt; .3 mL in 1 DOSE PACK</t>
  </si>
  <si>
    <t>Penlac</t>
  </si>
  <si>
    <t>Ciclopirox</t>
  </si>
  <si>
    <t>SOLUTION</t>
  </si>
  <si>
    <t>TOPICAL</t>
  </si>
  <si>
    <t>Valeant Pharmaceuticals North America LLC</t>
  </si>
  <si>
    <t>0187-5180-06</t>
  </si>
  <si>
    <t xml:space="preserve">6.6 mL in 1 BOTTLE, WITH APPLICATOR (0187-5180-06) </t>
  </si>
  <si>
    <t>NDA021022</t>
  </si>
  <si>
    <t>Decreased DNA Replication [PE],Decreased Protein Synthesis [PE],Decreased RNA Replication [PE],Protein Synthesis Inhibitors [MoA]</t>
  </si>
  <si>
    <t>Carafate</t>
  </si>
  <si>
    <t>Sucralfate</t>
  </si>
  <si>
    <t>Allergan, Inc.</t>
  </si>
  <si>
    <t>58914-171-10</t>
  </si>
  <si>
    <t xml:space="preserve">100 TABLET in 1 BOTTLE (58914-171-10) </t>
  </si>
  <si>
    <t>NDA018333</t>
  </si>
  <si>
    <t>Aluminum Complex [EPC],Organometallic Compounds [CS]</t>
  </si>
  <si>
    <t>Vanos</t>
  </si>
  <si>
    <t>Fluocinonide</t>
  </si>
  <si>
    <t>CREAM</t>
  </si>
  <si>
    <t>99207-525-02</t>
  </si>
  <si>
    <t>20 TUBE in 1 CARTON (99207-525-02)  &gt; 1.5 g in 1 TUBE</t>
  </si>
  <si>
    <t>NDA021758</t>
  </si>
  <si>
    <t>Corticosteroid [EPC],Corticosteroid Hormone Receptor Agonists [MoA]</t>
  </si>
  <si>
    <t>99207-525-10</t>
  </si>
  <si>
    <t>1 TUBE in 1 CARTON (99207-525-10)  &gt; 120 g in 1 TUBE</t>
  </si>
  <si>
    <t>99207-525-30</t>
  </si>
  <si>
    <t>1 TUBE in 1 CARTON (99207-525-30)  &gt; 30 g in 1 TUBE</t>
  </si>
  <si>
    <t>99207-525-60</t>
  </si>
  <si>
    <t>1 TUBE in 1 CARTON (99207-525-60)  &gt; 60 g in 1 TUBE</t>
  </si>
  <si>
    <t>Prenate Chewable</t>
  </si>
  <si>
    <t>Calcium Carbonate, Cholecalciferol, Magnesium Oxide, Boron, Folic Acid, Pyridoxine Hydrochloride, Cyanocobalamin, Biotin And Bilberry</t>
  </si>
  <si>
    <t>TABLET, CHEWABLE</t>
  </si>
  <si>
    <t>Avion Pharmaceuticals, LLC</t>
  </si>
  <si>
    <t>75854-306-30</t>
  </si>
  <si>
    <t xml:space="preserve">30 TABLET, CHEWABLE in 1 BOTTLE (75854-306-30) </t>
  </si>
  <si>
    <t>Blood Coagulation Factor [EPC],Increased Coagulation Factor Activity [PE],Calcium [CS],Cations, Divalent [CS],Vitamin D [CS],Vitamin D [EPC],Calculi Dissolution Agent [EPC],Magnesium Ion Exchange Activity [MoA],Osmotic Laxative [EPC],Osmotic Activity [MoA],Inhibition Small Intestine Fluid/Electrolyte Absorption [PE],Increased Large Intestinal Motility [PE],Stimulation Large Intestine Fluid/Electrolyte Secretion [PE],Inhibition Large Intestine Fluid/Electrolyte Absorption [PE],Vitamin B6 Analog [EPC],Vitamin B 6 [Chemical/Ingredient],Analogs/Derivatives [Chemical/Ingredient],Vitamin B 12 [CS],Vitamin B12 [EPC]</t>
  </si>
  <si>
    <t>Prenate Am</t>
  </si>
  <si>
    <t>Pyridoxine Hydrochloride, Cyanocobalamin, Calcium Carbonate And Folic Acid</t>
  </si>
  <si>
    <t>TABLET, COATED</t>
  </si>
  <si>
    <t>75854-307-30</t>
  </si>
  <si>
    <t xml:space="preserve">30 TABLET, COATED in 1 BOTTLE (75854-307-30) </t>
  </si>
  <si>
    <t>Vitamin B6 Analog [EPC],Vitamin B 6 [Chemical/Ingredient],Analogs/Derivatives [Chemical/Ingredient],Vitamin B 12 [CS],Vitamin B12 [EPC],Blood Coagulation Factor [EPC],Increased Coagulation Factor Activity [PE],Calcium [CS],Cations, Divalent [CS]</t>
  </si>
  <si>
    <t>Prenate Restore</t>
  </si>
  <si>
    <t>Ascorbic Acid, Cholecalciferol, .Alpha.-Tocopherol Acetate, Dl-, Folic Acid, Pyridoxine Hydrochloride, Cyanocobalamin, Biotin, Calcium Carbonate, Ferrous Fumarate, Magnesium Oxide, Lactic Acid And Doconexent</t>
  </si>
  <si>
    <t>CAPSULE, GELATIN COATED</t>
  </si>
  <si>
    <t>75854-308-30</t>
  </si>
  <si>
    <t xml:space="preserve">30 CAPSULE, GELATIN COATED in 1 BOTTLE (75854-308-30) </t>
  </si>
  <si>
    <t>Vitamin C [EPC],Ascorbic Acid [CS],Vitamin D [CS],Vitamin D [EPC],Vitamin B6 Analog [EPC],Vitamin B 6 [Chemical/Ingredient],Analogs/Derivatives [Chemical/Ingredient],Vitamin B 12 [CS],Vitamin B12 [EPC],Blood Coagulation Factor [EPC],Increased Coagulation Factor Activity [PE],Calcium [CS],Cations, Divalent [CS],Calculi Dissolution Agent [EPC],Magnesium Ion Exchange Activity [MoA],Osmotic Laxative [EPC],Osmotic Activity [MoA],Inhibition Small Intestine Fluid/Electrolyte Absorption [PE],Increased Large Intestinal Motility [PE],Stimulation Large Intestine Fluid/Electrolyte Secretion [PE],Inhibition Large Intestine Fluid/Electrolyte Absorption [PE]</t>
  </si>
  <si>
    <t>Prenate Enhance</t>
  </si>
  <si>
    <t>75854-309-30</t>
  </si>
  <si>
    <t xml:space="preserve">30 CAPSULE, GELATIN COATED in 1 BOTTLE (75854-309-30) </t>
  </si>
  <si>
    <t>Prenate Dha</t>
  </si>
  <si>
    <t>Ascorbic Acid, Cholecalciferol, .Alpha.-Tocopherol, Dl-, Folic Acid, Pyridoxine Hydrochloride, Cyanocobalamin, Calcium Formate, Ferrous Asparto Glycinate, Magnesium Oxide And Doconexent</t>
  </si>
  <si>
    <t>75854-312-30</t>
  </si>
  <si>
    <t xml:space="preserve">30 CAPSULE, GELATIN COATED in 1 BOTTLE (75854-312-30) </t>
  </si>
  <si>
    <t>Prenate Essential</t>
  </si>
  <si>
    <t>Ascorbic Acid, Cholecalciferol, .Alpha.-Tocopherol Acetate, Dl-, Pyridoxine Hydrochloride, Folic Acid, 5-Methyltetrahydrofolic Acid, Cyanocobalamin, Biotin, Calcium Formate, Ferrous Asparto Glycinate, Potassium Iodide, Magnesium Oxide, Doconexent And Icosapent</t>
  </si>
  <si>
    <t>75854-313-30</t>
  </si>
  <si>
    <t xml:space="preserve">30 CAPSULE, GELATIN COATED in 1 BOTTLE (75854-313-30) </t>
  </si>
  <si>
    <t>Prenate Elite</t>
  </si>
  <si>
    <t>Beta.-Carotene, Ascorbic Acid, Cholecalciferol, .Alpha.-Tocopherol Acetate, Dl-, Thiamine Mononitrate, Riboflavin, Niacinamide, Pyridoxine Hydrochloride, Folic Acid, 5-Methyltetrahydrofolic Acid, Calcium Formate, Ferrous Asparto Glycinate, Cyanocobalamin, Biotin, Potassium Iodide, Magnesium Oxide, Zinc Oxide And Cupric Oxide</t>
  </si>
  <si>
    <t>75854-314-30</t>
  </si>
  <si>
    <t xml:space="preserve">30 TABLET, COATED in 1 BOTTLE (75854-314-30) </t>
  </si>
  <si>
    <t>Vitamin C [EPC],Ascorbic Acid [CS],Vitamin D [CS],Vitamin D [EPC],Vitamin B6 Analog [EPC],Vitamin B 6 [Chemical/Ingredient],Analogs/Derivatives [Chemical/Ingredient],Blood Coagulation Factor [EPC],Increased Coagulation Factor Activity [PE],Calcium [CS],Cations, Divalent [CS],Vitamin B 12 [CS],Vitamin B12 [EPC],Calculi Dissolution Agent [EPC],Magnesium Ion Exchange Activity [MoA],Osmotic Laxative [EPC],Osmotic Activity [MoA],Inhibition Small Intestine Fluid/Electrolyte Absorption [PE],Increased Large Intestinal Motility [PE],Stimulation Large Intestine Fluid/Electrolyte Secretion [PE],Inhibition Large Intestine Fluid/Electrolyte Absorption [PE],Copper Absorption Inhibitor [EPC],Decreased Copper Ion Absorption [PE]</t>
  </si>
  <si>
    <t>Prenate Mini</t>
  </si>
  <si>
    <t>Ascorbic Acid, Cholecalciferol, .Alpha.-Tocopherol Acetate, Dl-, Pyridoxine Hydrochloride, Folic Acid, Cyanocobalamin, Biotin, Calcium Carbonate, Ferrous Asparto Glycinate, Iron, Potassium Iodide, Magnesium Oxide, Doconexent And Lowbush Blueberry</t>
  </si>
  <si>
    <t>75854-315-30</t>
  </si>
  <si>
    <t xml:space="preserve">30 CAPSULE, GELATIN COATED in 1 BOTTLE (75854-315-30) </t>
  </si>
  <si>
    <t>Prenate Pixie</t>
  </si>
  <si>
    <t>Ascorbic Acid, Biotin, Cholecalciferol, Cyanocobalamin, Folic Acid, Ferrous Asparto Glycinate, Potassium Iodide, Pyridoxine Hydrochloride, .Alpha.-Tocopherol Acetate, Dl-, Docusate Sodium And Blueberry</t>
  </si>
  <si>
    <t>TABLET, FILM COATED</t>
  </si>
  <si>
    <t>75854-316-30</t>
  </si>
  <si>
    <t xml:space="preserve">30 TABLET, FILM COATED in 1 BOTTLE (75854-316-30) </t>
  </si>
  <si>
    <t>Vitamin C [EPC],Ascorbic Acid [CS],Vitamin D [CS],Vitamin D [EPC],Vitamin B 12 [CS],Vitamin B12 [EPC],Vitamin B6 Analog [EPC],Vitamin B 6 [Chemical/Ingredient],Analogs/Derivatives [Chemical/Ingredient]</t>
  </si>
  <si>
    <t>Nexium</t>
  </si>
  <si>
    <t>Esomeprazole Magnesium</t>
  </si>
  <si>
    <t>CAPSULE, DELAYED RELEASE</t>
  </si>
  <si>
    <t>AstraZeneca Pharmaceuticals LP</t>
  </si>
  <si>
    <t>0186-5020-31</t>
  </si>
  <si>
    <t xml:space="preserve">30 CAPSULE, DELAYED RELEASE in 1 BOTTLE (0186-5020-31) </t>
  </si>
  <si>
    <t>NDA021153</t>
  </si>
  <si>
    <t>Proton Pump Inhibitor [EPC],Proton Pump Inhibitors [MoA],Cytochrome P450 2C19 Inhibitors [MoA]</t>
  </si>
  <si>
    <t>0186-5020-54</t>
  </si>
  <si>
    <t xml:space="preserve">90 CAPSULE, DELAYED RELEASE in 1 BOTTLE (0186-5020-54) </t>
  </si>
  <si>
    <t>0186-5020-82</t>
  </si>
  <si>
    <t xml:space="preserve">1000 CAPSULE, DELAYED RELEASE in 1 BOTTLE (0186-5020-82) </t>
  </si>
  <si>
    <t>0186-5040-05</t>
  </si>
  <si>
    <t xml:space="preserve">5 CAPSULE, DELAYED RELEASE in 1 BOTTLE (0186-5040-05) </t>
  </si>
  <si>
    <t>0186-5040-31</t>
  </si>
  <si>
    <t xml:space="preserve">30 CAPSULE, DELAYED RELEASE in 1 BOTTLE (0186-5040-31) </t>
  </si>
  <si>
    <t>0186-5040-54</t>
  </si>
  <si>
    <t xml:space="preserve">90 CAPSULE, DELAYED RELEASE in 1 BOTTLE (0186-5040-54) </t>
  </si>
  <si>
    <t>0186-5040-82</t>
  </si>
  <si>
    <t xml:space="preserve">1000 CAPSULE, DELAYED RELEASE in 1 BOTTLE (0186-5040-82) </t>
  </si>
  <si>
    <t>Nexium 24Hr</t>
  </si>
  <si>
    <t>Wyeth Consumer Healthcare LLC</t>
  </si>
  <si>
    <t>0573-2450-02</t>
  </si>
  <si>
    <t>1 BLISTER PACK in 1 CARTON (0573-2450-02)  &gt; 2 CAPSULE, DELAYED RELEASE in 1 BLISTER PACK</t>
  </si>
  <si>
    <t>NDA204655</t>
  </si>
  <si>
    <t>0573-2450-14</t>
  </si>
  <si>
    <t>1 BOTTLE in 1 CARTON (0573-2450-14)  &gt; 14 CAPSULE, DELAYED RELEASE in 1 BOTTLE</t>
  </si>
  <si>
    <t>0573-2450-15</t>
  </si>
  <si>
    <t>1 BOTTLE in 1 BLISTER PACK (0573-2450-15)  &gt; 14 CAPSULE, DELAYED RELEASE in 1 BOTTLE</t>
  </si>
  <si>
    <t>0573-2450-17</t>
  </si>
  <si>
    <t>1 BOTTLE in 1 CARTON (0573-2450-17)  &gt; 14 CAPSULE, DELAYED RELEASE in 1 BOTTLE</t>
  </si>
  <si>
    <t>0573-2450-28</t>
  </si>
  <si>
    <t>2 BOTTLE in 1 CARTON (0573-2450-28)  &gt; 14 CAPSULE, DELAYED RELEASE in 1 BOTTLE</t>
  </si>
  <si>
    <t>0573-2450-42</t>
  </si>
  <si>
    <t>3 BOTTLE in 1 CARTON (0573-2450-42)  &gt; 14 CAPSULE, DELAYED RELEASE in 1 BOTTLE</t>
  </si>
  <si>
    <t>0573-2450-43</t>
  </si>
  <si>
    <t>3 BOTTLE in 1 BLISTER PACK (0573-2450-43)  &gt; 14 CAPSULE, DELAYED RELEASE in 1 BOTTLE</t>
  </si>
  <si>
    <t>0573-2450-44</t>
  </si>
  <si>
    <t>3 BOTTLE in 1 CARTON (0573-2450-44)  &gt; 14 CAPSULE, DELAYED RELEASE in 1 BOTTLE</t>
  </si>
  <si>
    <t>Nexium 24Hr Clearminis</t>
  </si>
  <si>
    <t>0573-2452-14</t>
  </si>
  <si>
    <t>1 BOTTLE in 1 CARTON (0573-2452-14)  &gt; 14 CAPSULE, DELAYED RELEASE in 1 BOTTLE</t>
  </si>
  <si>
    <t>0573-2452-42</t>
  </si>
  <si>
    <t>3 BOTTLE in 1 CARTON (0573-2452-42)  &gt; 14 CAPSULE, DELAYED RELEASE in 1 BOTTLE</t>
  </si>
  <si>
    <t>0573-2452-43</t>
  </si>
  <si>
    <t>3 BOTTLE in 1 BLISTER PACK (0573-2452-43)  &gt; 14 CAPSULE, DELAYED RELEASE in 1 BOTTLE</t>
  </si>
  <si>
    <t>Lake Erie Medical DBA Quality Care Products LLC</t>
  </si>
  <si>
    <t>49999-307-30</t>
  </si>
  <si>
    <t xml:space="preserve">30 CAPSULE, DELAYED RELEASE in 1 BOTTLE (49999-307-30) </t>
  </si>
  <si>
    <t>49999-307-90</t>
  </si>
  <si>
    <t xml:space="preserve">90 CAPSULE, DELAYED RELEASE in 1 BOTTLE (49999-307-90) </t>
  </si>
  <si>
    <t>A-S Medication Solutions</t>
  </si>
  <si>
    <t>50090-0742-0</t>
  </si>
  <si>
    <t xml:space="preserve">30 CAPSULE, DELAYED RELEASE in 1 BOTTLE (50090-0742-0) </t>
  </si>
  <si>
    <t>50090-1460-0</t>
  </si>
  <si>
    <t>2 BOTTLE in 1 CARTON (50090-1460-0)  &gt; 14 CAPSULE, DELAYED RELEASE in 1 BOTTLE</t>
  </si>
  <si>
    <t>50090-1461-0</t>
  </si>
  <si>
    <t>1 BOTTLE in 1 CARTON (50090-1461-0)  &gt; 14 CAPSULE, DELAYED RELEASE in 1 BOTTLE</t>
  </si>
  <si>
    <t>50090-1492-0</t>
  </si>
  <si>
    <t>3 BOTTLE in 1 CARTON (50090-1492-0)  &gt; 14 CAPSULE, DELAYED RELEASE in 1 BOTTLE</t>
  </si>
  <si>
    <t>55700-046-30</t>
  </si>
  <si>
    <t xml:space="preserve">30 CAPSULE, DELAYED RELEASE in 1 BOTTLE (55700-046-30) </t>
  </si>
  <si>
    <t>DIRECT RX</t>
  </si>
  <si>
    <t>61919-509-30</t>
  </si>
  <si>
    <t xml:space="preserve">30 CAPSULE, DELAYED RELEASE in 1 BOTTLE (61919-509-30) </t>
  </si>
  <si>
    <t>61919-509-60</t>
  </si>
  <si>
    <t xml:space="preserve">60 CAPSULE, DELAYED RELEASE in 1 BOTTLE (61919-509-60) </t>
  </si>
  <si>
    <t>Bryant Ranch Prepack</t>
  </si>
  <si>
    <t>63629-3311-1</t>
  </si>
  <si>
    <t xml:space="preserve">30 CAPSULE, DELAYED RELEASE in 1 BOTTLE (63629-3311-1) </t>
  </si>
  <si>
    <t>63629-3311-2</t>
  </si>
  <si>
    <t xml:space="preserve">90 CAPSULE, DELAYED RELEASE in 1 BOTTLE (63629-3311-2) </t>
  </si>
  <si>
    <t>63629-3311-3</t>
  </si>
  <si>
    <t xml:space="preserve">120 CAPSULE, DELAYED RELEASE in 1 BOTTLE (63629-3311-3) </t>
  </si>
  <si>
    <t>63629-3311-4</t>
  </si>
  <si>
    <t xml:space="preserve">7 CAPSULE, DELAYED RELEASE in 1 BOTTLE (63629-3311-4) </t>
  </si>
  <si>
    <t>63629-3311-5</t>
  </si>
  <si>
    <t xml:space="preserve">60 CAPSULE, DELAYED RELEASE in 1 BOTTLE (63629-3311-5) </t>
  </si>
  <si>
    <t>REMEDYREPACK INC.</t>
  </si>
  <si>
    <t>70518-2038-0</t>
  </si>
  <si>
    <t xml:space="preserve">20 CAPSULE, DELAYED RELEASE in 1 BOTTLE, PLASTIC (70518-2038-0) </t>
  </si>
  <si>
    <t>Duexis</t>
  </si>
  <si>
    <t>Ibuprofen And Famotidine</t>
  </si>
  <si>
    <t>Horizon Medicines LLC</t>
  </si>
  <si>
    <t>Fixed Dose Combination Drugs</t>
  </si>
  <si>
    <t>75987-010-03</t>
  </si>
  <si>
    <t xml:space="preserve">90 TABLET, COATED in 1 BOTTLE (75987-010-03) </t>
  </si>
  <si>
    <t>NDA022519</t>
  </si>
  <si>
    <t>Cyclooxygenase Inhibitors [MoA],Nonsteroidal Anti-inflammatory Compounds [Chemical/Ingredient],Nonsteroidal Anti-inflammatory Drug [EPC],Histamine H2 Receptor Antagonists [MoA],Histamine-2 Receptor Antagonist [EPC]</t>
  </si>
  <si>
    <t>75987-010-72</t>
  </si>
  <si>
    <t>9 BLISTER PACK in 1 CARTON (75987-010-72)  &gt; 3 TABLET, COATED in 1 BLISTER PACK</t>
  </si>
  <si>
    <t>Vimovo</t>
  </si>
  <si>
    <t>Naproxen And Esomeprazole Magnesium</t>
  </si>
  <si>
    <t>TABLET, DELAYED RELEASE</t>
  </si>
  <si>
    <t>75987-030-04</t>
  </si>
  <si>
    <t xml:space="preserve">60 TABLET, DELAYED RELEASE in 1 BOTTLE (75987-030-04) </t>
  </si>
  <si>
    <t>NDA022511</t>
  </si>
  <si>
    <t>Cyclooxygenase Inhibitors [MoA],Nonsteroidal Anti-inflammatory Compounds [Chemical/Ingredient],Nonsteroidal Anti-inflammatory Drug [EPC],Proton Pump Inhibitor [EPC],Proton Pump Inhibitors [MoA],Cytochrome P450 2C19 Inhibitors [MoA]</t>
  </si>
  <si>
    <t>75987-030-73</t>
  </si>
  <si>
    <t>1 BOTTLE in 1 CARTON (75987-030-73)  &gt; 6 TABLET, DELAYED RELEASE in 1 BOTTLE</t>
  </si>
  <si>
    <t>75987-031-04</t>
  </si>
  <si>
    <t xml:space="preserve">60 TABLET, DELAYED RELEASE in 1 BOTTLE (75987-031-04) </t>
  </si>
  <si>
    <t>Zegerid Otc</t>
  </si>
  <si>
    <t>Omeprazole And Sodium Bicarbonate</t>
  </si>
  <si>
    <t>CAPSULE</t>
  </si>
  <si>
    <t>Bayer HealthCare LLC</t>
  </si>
  <si>
    <t>11523-7265-1</t>
  </si>
  <si>
    <t>1 BOTTLE in 1 CARTON (11523-7265-1)  &gt; 14 CAPSULE in 1 BOTTLE</t>
  </si>
  <si>
    <t>NDA022281</t>
  </si>
  <si>
    <t>11523-7265-3</t>
  </si>
  <si>
    <t>3 BOTTLE in 1 CARTON (11523-7265-3)  &gt; 14 CAPSULE in 1 BOTTLE</t>
  </si>
  <si>
    <t>Bayer HealthCare LLC.</t>
  </si>
  <si>
    <t>11523-7276-1</t>
  </si>
  <si>
    <t>1 BOTTLE in 1 CARTON (11523-7276-1)  &gt; 14 CAPSULE, GELATIN COATED in 1 BOTTLE</t>
  </si>
  <si>
    <t>ANDA201361</t>
  </si>
  <si>
    <t>11523-7276-2</t>
  </si>
  <si>
    <t>1 BOTTLE in 1 CARTON (11523-7276-2)  &gt; 42 CAPSULE, GELATIN COATED in 1 BOTTLE</t>
  </si>
  <si>
    <t>Zegerid</t>
  </si>
  <si>
    <t>POWDER, FOR SUSPENSION</t>
  </si>
  <si>
    <t>Santarus, Inc..</t>
  </si>
  <si>
    <t>68012-052-30</t>
  </si>
  <si>
    <t>30 PACKET in 1 CARTON (68012-052-30)  &gt; 1 POWDER, FOR SUSPENSION in 1 PACKET</t>
  </si>
  <si>
    <t>NDA021636</t>
  </si>
  <si>
    <t>68012-054-03</t>
  </si>
  <si>
    <t>3 PACKET in 1 CARTON (68012-054-03)  &gt; 1 POWDER, FOR SUSPENSION in 1 PACKET</t>
  </si>
  <si>
    <t>68012-054-30</t>
  </si>
  <si>
    <t>30 PACKET in 1 CARTON (68012-054-30)  &gt; 1 POWDER, FOR SUSPENSION in 1 PACKET</t>
  </si>
  <si>
    <t>68012-102-30</t>
  </si>
  <si>
    <t xml:space="preserve">30 CAPSULE in 1 BOTTLE (68012-102-30) </t>
  </si>
  <si>
    <t>NDA021849</t>
  </si>
  <si>
    <t>68012-104-05</t>
  </si>
  <si>
    <t xml:space="preserve">5 CAPSULE in 1 BOTTLE (68012-104-05) </t>
  </si>
  <si>
    <t>68012-104-30</t>
  </si>
  <si>
    <t xml:space="preserve">30 CAPSULE in 1 BOTTLE (68012-104-30) </t>
  </si>
  <si>
    <t>Percocet</t>
  </si>
  <si>
    <t>Oxycodone Hydrochloride And Acetaminophen</t>
  </si>
  <si>
    <t>Endo Pharmaceuticals, Inc.</t>
  </si>
  <si>
    <t>63481-623-70</t>
  </si>
  <si>
    <t xml:space="preserve">100 TABLET in 1 BOTTLE (63481-623-70) </t>
  </si>
  <si>
    <t>ANDA040330</t>
  </si>
  <si>
    <t>Full Opioid Agonists [MoA],Opioid Agonist [EPC]</t>
  </si>
  <si>
    <t>63481-623-85</t>
  </si>
  <si>
    <t xml:space="preserve">500 TABLET in 1 BOTTLE (63481-623-85) </t>
  </si>
  <si>
    <t>63481-627-70</t>
  </si>
  <si>
    <t xml:space="preserve">100 TABLET in 1 BOTTLE (63481-627-70) </t>
  </si>
  <si>
    <t>63481-628-70</t>
  </si>
  <si>
    <t xml:space="preserve">100 TABLET in 1 BOTTLE (63481-628-70) </t>
  </si>
  <si>
    <t>63481-629-70</t>
  </si>
  <si>
    <t xml:space="preserve">100 TABLET in 1 BOTTLE (63481-629-70) </t>
  </si>
  <si>
    <t>Primlev</t>
  </si>
  <si>
    <t>Oxycodone And Acetaminophen</t>
  </si>
  <si>
    <t>Akrimax Pharmaceuticals, LLC</t>
  </si>
  <si>
    <t>24090-681-88</t>
  </si>
  <si>
    <t xml:space="preserve">100 TABLET in 1 BOTTLE, PLASTIC (24090-681-88) </t>
  </si>
  <si>
    <t>ANDA040608</t>
  </si>
  <si>
    <t>24090-682-88</t>
  </si>
  <si>
    <t xml:space="preserve">100 TABLET in 1 BOTTLE, PLASTIC (24090-682-88) </t>
  </si>
  <si>
    <t>24090-683-88</t>
  </si>
  <si>
    <t xml:space="preserve">100 TABLET in 1 BOTTLE, PLASTIC (24090-683-88) </t>
  </si>
  <si>
    <t>Dexilant</t>
  </si>
  <si>
    <t>Dexlansoprazole</t>
  </si>
  <si>
    <t>Me-too- difference in chemical form of active ingredient</t>
  </si>
  <si>
    <t>50090-4374-0</t>
  </si>
  <si>
    <t xml:space="preserve">90 CAPSULE, DELAYED RELEASE in 1 BOTTLE (50090-4374-0) </t>
  </si>
  <si>
    <t>NDA022287</t>
  </si>
  <si>
    <t>Proton Pump Inhibitor [EPC],Proton Pump Inhibitors [MoA]</t>
  </si>
  <si>
    <t>Cardinal Health</t>
  </si>
  <si>
    <t>55154-5154-8</t>
  </si>
  <si>
    <t xml:space="preserve">1800 CAPSULE, DELAYED RELEASE in 1 BOTTLE (55154-5154-8) </t>
  </si>
  <si>
    <t>Takeda Pharmaceuticals America, Inc.</t>
  </si>
  <si>
    <t>64764-171-00</t>
  </si>
  <si>
    <t xml:space="preserve">7 CAPSULE, DELAYED RELEASE in 1 BOTTLE (64764-171-00) </t>
  </si>
  <si>
    <t>64764-171-01</t>
  </si>
  <si>
    <t>5 BLISTER PACK in 1 TRAY (64764-171-01)  &gt; 4 CAPSULE, DELAYED RELEASE in 1 BLISTER PACK</t>
  </si>
  <si>
    <t>64764-171-03</t>
  </si>
  <si>
    <t>1 BOTTLE in 1 CARTON (64764-171-03)  &gt; 5 CAPSULE, DELAYED RELEASE in 1 BOTTLE</t>
  </si>
  <si>
    <t>64764-171-11</t>
  </si>
  <si>
    <t>10 BLISTER PACK in 1 CARTON (64764-171-11)  &gt; 10 CAPSULE, DELAYED RELEASE in 1 BLISTER PACK</t>
  </si>
  <si>
    <t>64764-171-19</t>
  </si>
  <si>
    <t xml:space="preserve">1000 CAPSULE, DELAYED RELEASE in 1 BOTTLE (64764-171-19) </t>
  </si>
  <si>
    <t>64764-171-30</t>
  </si>
  <si>
    <t xml:space="preserve">30 CAPSULE, DELAYED RELEASE in 1 BOTTLE (64764-171-30) </t>
  </si>
  <si>
    <t>64764-171-90</t>
  </si>
  <si>
    <t xml:space="preserve">90 CAPSULE, DELAYED RELEASE in 1 BOTTLE (64764-171-90) </t>
  </si>
  <si>
    <t>64764-175-00</t>
  </si>
  <si>
    <t xml:space="preserve">7 CAPSULE, DELAYED RELEASE in 1 BOTTLE (64764-175-00) </t>
  </si>
  <si>
    <t>64764-175-01</t>
  </si>
  <si>
    <t>5 BLISTER PACK in 1 TRAY (64764-175-01)  &gt; 4 CAPSULE, DELAYED RELEASE in 1 BLISTER PACK</t>
  </si>
  <si>
    <t>64764-175-02</t>
  </si>
  <si>
    <t xml:space="preserve">30 CAPSULE, DELAYED RELEASE in 1 BOTTLE (64764-175-02) </t>
  </si>
  <si>
    <t>64764-175-11</t>
  </si>
  <si>
    <t>10 BLISTER PACK in 1 CARTON (64764-175-11)  &gt; 10 CAPSULE, DELAYED RELEASE in 1 BLISTER PACK</t>
  </si>
  <si>
    <t>64764-175-19</t>
  </si>
  <si>
    <t xml:space="preserve">1000 CAPSULE, DELAYED RELEASE in 1 BOTTLE (64764-175-19) </t>
  </si>
  <si>
    <t>64764-175-30</t>
  </si>
  <si>
    <t xml:space="preserve">30 CAPSULE, DELAYED RELEASE in 1 BOTTLE (64764-175-30) </t>
  </si>
  <si>
    <t>64764-175-90</t>
  </si>
  <si>
    <t xml:space="preserve">90 CAPSULE, DELAYED RELEASE in 1 BOTTLE (64764-175-90) </t>
  </si>
  <si>
    <t>Aplenzin</t>
  </si>
  <si>
    <t>Bupropion Hydrobromide</t>
  </si>
  <si>
    <t>TABLET, EXTENDED RELEASE</t>
  </si>
  <si>
    <t>0187-5810-07</t>
  </si>
  <si>
    <t xml:space="preserve">7 TABLET, EXTENDED RELEASE in 1 BOTTLE (0187-5810-07) </t>
  </si>
  <si>
    <t>NDA022108</t>
  </si>
  <si>
    <t>Aminoketone [EPC],Dopamine Uptake Inhibitors [MoA],Increased Dopamine Activity [PE],Increased Norepinephrine Activity [PE],Norepinephrine Uptake Inhibitors [MoA]</t>
  </si>
  <si>
    <t>0187-5810-30</t>
  </si>
  <si>
    <t xml:space="preserve">30 TABLET, EXTENDED RELEASE in 1 BOTTLE (0187-5810-30) </t>
  </si>
  <si>
    <t>0187-5811-07</t>
  </si>
  <si>
    <t xml:space="preserve">7 TABLET, EXTENDED RELEASE in 1 BOTTLE (0187-5811-07) </t>
  </si>
  <si>
    <t>0187-5811-30</t>
  </si>
  <si>
    <t xml:space="preserve">30 TABLET, EXTENDED RELEASE in 1 BOTTLE (0187-5811-30) </t>
  </si>
  <si>
    <t>0187-5812-07</t>
  </si>
  <si>
    <t xml:space="preserve">7 TABLET, EXTENDED RELEASE in 1 BOTTLE (0187-5812-07) </t>
  </si>
  <si>
    <t>0187-5812-30</t>
  </si>
  <si>
    <t xml:space="preserve">30 TABLET, EXTENDED RELEASE in 1 BOTTLE (0187-5812-30) </t>
  </si>
  <si>
    <t>Xilapak</t>
  </si>
  <si>
    <t>Fluocinolone Acetonide Solution</t>
  </si>
  <si>
    <t>KIT</t>
  </si>
  <si>
    <t>Solutech Pharmaceuticals LLC</t>
  </si>
  <si>
    <t>Me-too- difference in formulation</t>
  </si>
  <si>
    <t>70350-5218-1</t>
  </si>
  <si>
    <t>1 KIT IN 1 CARTON (70350-5218-1)</t>
  </si>
  <si>
    <t>Clodan Kit</t>
  </si>
  <si>
    <t>Clobetasol Propionate</t>
  </si>
  <si>
    <t>Medimetriks Pharmaceuticals</t>
  </si>
  <si>
    <t>43538-951-04</t>
  </si>
  <si>
    <t>1 KIT in 1 CARTON (43538-951-04)  *  1 BOTTLE in 1 CARTON (43538-950-04)  &gt; 118 mL in 1 BOTTLE *  1 BOTTLE in 1 CARTON &gt; 454 g in 1 BOTTLE</t>
  </si>
  <si>
    <t>ANDA090974</t>
  </si>
  <si>
    <t>Adapalene Topical Solution</t>
  </si>
  <si>
    <t>Adapalene</t>
  </si>
  <si>
    <t>SWAB</t>
  </si>
  <si>
    <t>Marnel Pharmaceuticals, Inc.</t>
  </si>
  <si>
    <t>0682-0053-14</t>
  </si>
  <si>
    <t>14 POUCH in 1 CARTON (0682-0053-14)  &gt; 1.2 mL in 1 POUCH</t>
  </si>
  <si>
    <t>ANDA204593</t>
  </si>
  <si>
    <t>Retinoid [EPC],Retinoids [CS]</t>
  </si>
  <si>
    <t>0682-0053-30</t>
  </si>
  <si>
    <t>30 POUCH in 1 CARTON (0682-0053-30)  &gt; 1.2 mL in 1 POUCH</t>
  </si>
  <si>
    <t>CALL INC. (dba Rochester Pharmaceuticals)</t>
  </si>
  <si>
    <t>49908-118-14</t>
  </si>
  <si>
    <t xml:space="preserve">14 POUCH in 1 CARTON (49908-118-14)  &gt; 1.2 mL in 1 POUCH (49908-118-00) </t>
  </si>
  <si>
    <t>Allegis Pharmaceuticals, LLC</t>
  </si>
  <si>
    <t>28595-530-60</t>
  </si>
  <si>
    <t>1 BOTTLE, GLASS in 1 CARTON (28595-530-60)  &gt; 60 mL in 1 BOTTLE, GLASS</t>
  </si>
  <si>
    <t>ANDA203981</t>
  </si>
  <si>
    <t>CALL INC (d.b.a Rochester Pharmaceuticals)</t>
  </si>
  <si>
    <t>49908-117-60</t>
  </si>
  <si>
    <t>1 BOTTLE, GLASS in 1 CARTON (49908-117-60)  &gt; 60 mL in 1 BOTTLE, GLASS</t>
  </si>
  <si>
    <t>Cambia</t>
  </si>
  <si>
    <t>Diclofenac Potassium</t>
  </si>
  <si>
    <t>POWDER, FOR SOLUTION</t>
  </si>
  <si>
    <t>Assertio Therapeutics, Inc.</t>
  </si>
  <si>
    <t>13913-011-19</t>
  </si>
  <si>
    <t xml:space="preserve">9 PACKET in 1 CARTON (13913-011-19)  &gt; 1 POWDER, FOR SOLUTION in 1 PACKET (13913-011-01) </t>
  </si>
  <si>
    <t>NDA022165</t>
  </si>
  <si>
    <t>Cyclooxygenase Inhibitors [MoA],Decreased Prostaglandin Production [PE],Anti-Inflammatory Agents, Non-Steroidal [CS],Nonsteroidal Anti-inflammatory Drug [EPC]</t>
  </si>
  <si>
    <t>13913-012-02</t>
  </si>
  <si>
    <t>9 PACKET in 1 CARTON (13913-012-02)  &gt; 1 POWDER, FOR SOLUTION in 1 PACKET</t>
  </si>
  <si>
    <t>13913-012-03</t>
  </si>
  <si>
    <t xml:space="preserve">9 PACKET in 1 CARTON (13913-012-03)  &gt; 1 POWDER, FOR SOLUTION in 1 PACKET (13913-012-01) </t>
  </si>
  <si>
    <t>SUSPENSION</t>
  </si>
  <si>
    <t>Atlantic Biologicals Corps</t>
  </si>
  <si>
    <t>17856-0170-1</t>
  </si>
  <si>
    <t xml:space="preserve">10 mL in 1 CUP (17856-0170-1) </t>
  </si>
  <si>
    <t>NDA019183</t>
  </si>
  <si>
    <t>17856-0170-3</t>
  </si>
  <si>
    <t xml:space="preserve">10 mL in 1 CUP, UNIT-DOSE (17856-0170-3) </t>
  </si>
  <si>
    <t>58914-170-14</t>
  </si>
  <si>
    <t xml:space="preserve">414 mL in 1 BOTTLE (58914-170-14) </t>
  </si>
  <si>
    <t>58914-170-60</t>
  </si>
  <si>
    <t>6 CUP, UNIT-DOSE in 1 BOX (58914-170-60)  &gt; 295.7 mL in 1 CUP, UNIT-DOSE</t>
  </si>
  <si>
    <t>Lactulose</t>
  </si>
  <si>
    <t>Foxland Pharmaceuticals, Inc.</t>
  </si>
  <si>
    <t>69067-010-15</t>
  </si>
  <si>
    <t>15 POUCH in 1 CARTON (69067-010-15)  &gt; 10 g in 1 POUCH</t>
  </si>
  <si>
    <t>ANDA074712</t>
  </si>
  <si>
    <t>Osmotic Laxative [EPC],Osmotic Activity [MoA],Acidifying Activity [MoA],Stimulation Large Intestine Fluid/Electrolyte Secretion [PE]</t>
  </si>
  <si>
    <t>Glumetza</t>
  </si>
  <si>
    <t>Metformin Hydrochloride</t>
  </si>
  <si>
    <t>TABLET, FILM COATED, EXTENDED RELEASE</t>
  </si>
  <si>
    <t>Santarus, Inc.</t>
  </si>
  <si>
    <t>Me-too- difference in Absorption speed</t>
  </si>
  <si>
    <t>68012-002-13</t>
  </si>
  <si>
    <t xml:space="preserve">100 TABLET, FILM COATED, EXTENDED RELEASE in 1 BOTTLE (68012-002-13) </t>
  </si>
  <si>
    <t>NDA021748</t>
  </si>
  <si>
    <t>Biguanide [EPC],Biguanides [CS]</t>
  </si>
  <si>
    <t>68012-003-16</t>
  </si>
  <si>
    <t xml:space="preserve">90 TABLET, FILM COATED, EXTENDED RELEASE in 1 BOTTLE (68012-003-16) </t>
  </si>
  <si>
    <t>68012-004-50</t>
  </si>
  <si>
    <t xml:space="preserve">100 TABLET, FILM COATED, EXTENDED RELEASE in 1 BOTTLE (68012-004-50) </t>
  </si>
  <si>
    <t>Fortamet</t>
  </si>
  <si>
    <t>Shionogi Inc.</t>
  </si>
  <si>
    <t>59630-574-60</t>
  </si>
  <si>
    <t xml:space="preserve">60 TABLET, FILM COATED, EXTENDED RELEASE in 1 BOTTLE, PLASTIC (59630-574-60) </t>
  </si>
  <si>
    <t>NDA021574</t>
  </si>
  <si>
    <t>59630-575-60</t>
  </si>
  <si>
    <t xml:space="preserve">60 TABLET, FILM COATED, EXTENDED RELEASE in 1 BOTTLE, PLASTIC (59630-575-60) </t>
  </si>
  <si>
    <t>Metformin</t>
  </si>
  <si>
    <t>Mylan Pharmaceuticals Inc.</t>
  </si>
  <si>
    <t>0378-6001-91</t>
  </si>
  <si>
    <t xml:space="preserve">60 TABLET, FILM COATED, EXTENDED RELEASE in 1 BOTTLE, PLASTIC (0378-6001-91) </t>
  </si>
  <si>
    <t>ANDA200690</t>
  </si>
  <si>
    <t>0378-6002-91</t>
  </si>
  <si>
    <t xml:space="preserve">60 TABLET, FILM COATED, EXTENDED RELEASE in 1 BOTTLE, PLASTIC (0378-6002-91) </t>
  </si>
  <si>
    <t>Actavis Pharma, Inc.</t>
  </si>
  <si>
    <t>0591-2719-60</t>
  </si>
  <si>
    <t xml:space="preserve">60 TABLET, FILM COATED, EXTENDED RELEASE in 1 BOTTLE, PLASTIC (0591-2719-60) </t>
  </si>
  <si>
    <t>0591-2720-60</t>
  </si>
  <si>
    <t xml:space="preserve">60 TABLET, FILM COATED, EXTENDED RELEASE in 1 BOTTLE, PLASTIC (0591-2720-60) </t>
  </si>
  <si>
    <t>Nostrum Laboratories, Inc.</t>
  </si>
  <si>
    <t>29033-031-06</t>
  </si>
  <si>
    <t xml:space="preserve">60 TABLET, FILM COATED, EXTENDED RELEASE in 1 BOTTLE, PLASTIC (29033-031-06) </t>
  </si>
  <si>
    <t>ANDA203832</t>
  </si>
  <si>
    <t>29033-032-06</t>
  </si>
  <si>
    <t xml:space="preserve">60 TABLET, FILM COATED, EXTENDED RELEASE in 1 BOTTLE, PLASTIC (29033-032-06) </t>
  </si>
  <si>
    <t>AvKARE, Inc.</t>
  </si>
  <si>
    <t>42291-582-60</t>
  </si>
  <si>
    <t xml:space="preserve">60 TABLET, EXTENDED RELEASE in 1 BOTTLE (42291-582-60) </t>
  </si>
  <si>
    <t>ANDA090692</t>
  </si>
  <si>
    <t>42291-583-60</t>
  </si>
  <si>
    <t xml:space="preserve">60 TABLET, EXTENDED RELEASE in 1 BOTTLE (42291-583-60) </t>
  </si>
  <si>
    <t>Golden State Medical Supply Inc.</t>
  </si>
  <si>
    <t>51407-059-60</t>
  </si>
  <si>
    <t xml:space="preserve">60 TABLET, FILM COATED, EXTENDED RELEASE in 1 BOTTLE, PLASTIC (51407-059-60) </t>
  </si>
  <si>
    <t>Lupin Pharmaceuticals, Inc.</t>
  </si>
  <si>
    <t>68180-336-07</t>
  </si>
  <si>
    <t xml:space="preserve">60 TABLET, EXTENDED RELEASE in 1 BOTTLE (68180-336-07) </t>
  </si>
  <si>
    <t>68180-337-07</t>
  </si>
  <si>
    <t xml:space="preserve">60 TABLET, EXTENDED RELEASE in 1 BOTTLE (68180-337-07) </t>
  </si>
  <si>
    <t>0591-2411-01</t>
  </si>
  <si>
    <t xml:space="preserve">100 TABLET, FILM COATED, EXTENDED RELEASE in 1 BOTTLE (0591-2411-01) </t>
  </si>
  <si>
    <t>ANDA203755</t>
  </si>
  <si>
    <t>0591-2412-19</t>
  </si>
  <si>
    <t xml:space="preserve">90 TABLET, FILM COATED, EXTENDED RELEASE in 1 BOTTLE (0591-2412-19) </t>
  </si>
  <si>
    <t>42291-558-90</t>
  </si>
  <si>
    <t xml:space="preserve">90 TABLET, FILM COATED, EXTENDED RELEASE in 1 BOTTLE (42291-558-90) </t>
  </si>
  <si>
    <t>42291-559-90</t>
  </si>
  <si>
    <t xml:space="preserve">90 TABLET, FILM COATED, EXTENDED RELEASE in 1 BOTTLE (42291-559-90) </t>
  </si>
  <si>
    <t>Sun Pharmaceutical Industries, Inc.</t>
  </si>
  <si>
    <t>47335-305-88</t>
  </si>
  <si>
    <t xml:space="preserve">100 TABLET, FILM COATED, EXTENDED RELEASE in 1 BOTTLE (47335-305-88) </t>
  </si>
  <si>
    <t>ANDA202917</t>
  </si>
  <si>
    <t>47335-306-88</t>
  </si>
  <si>
    <t xml:space="preserve">100 TABLET, FILM COATED, EXTENDED RELEASE in 1 BOTTLE (47335-306-88) </t>
  </si>
  <si>
    <t>68180-338-01</t>
  </si>
  <si>
    <t xml:space="preserve">100 TABLET, EXTENDED RELEASE in 1 BOTTLE (68180-338-01) </t>
  </si>
  <si>
    <t>ANDA091664</t>
  </si>
  <si>
    <t>68180-339-09</t>
  </si>
  <si>
    <t xml:space="preserve">90 TABLET, EXTENDED RELEASE in 1 BOTTLE (68180-339-09) </t>
  </si>
  <si>
    <t>Oceanside Pharmaceuticals</t>
  </si>
  <si>
    <t>68682-018-90</t>
  </si>
  <si>
    <t xml:space="preserve">90 TABLET, FILM COATED, EXTENDED RELEASE in 1 BOTTLE (68682-018-90) </t>
  </si>
  <si>
    <t>68682-021-50</t>
  </si>
  <si>
    <t xml:space="preserve">100 TABLET, FILM COATED, EXTENDED RELEASE in 1 BOTTLE (68682-021-50) </t>
  </si>
  <si>
    <t>Naprelan</t>
  </si>
  <si>
    <t>Naproxen Sodium</t>
  </si>
  <si>
    <t>ALMATICA PHARMA INC.</t>
  </si>
  <si>
    <t>52427-272-01</t>
  </si>
  <si>
    <t xml:space="preserve">100 TABLET, FILM COATED, EXTENDED RELEASE in 1 BOTTLE (52427-272-01) </t>
  </si>
  <si>
    <t>NDA020353</t>
  </si>
  <si>
    <t>Cyclooxygenase Inhibitors [MoA],Nonsteroidal Anti-inflammatory Compounds [Chemical/Ingredient],Nonsteroidal Anti-inflammatory Drug [EPC]</t>
  </si>
  <si>
    <t>52427-273-75</t>
  </si>
  <si>
    <t xml:space="preserve">75 TABLET, FILM COATED, EXTENDED RELEASE in 1 BOTTLE (52427-273-75) </t>
  </si>
  <si>
    <t>52427-274-30</t>
  </si>
  <si>
    <t xml:space="preserve">30 TABLET, FILM COATED, EXTENDED RELEASE in 1 BOTTLE (52427-274-30) </t>
  </si>
  <si>
    <t>Alvogen Inc.</t>
  </si>
  <si>
    <t>47781-153-01</t>
  </si>
  <si>
    <t xml:space="preserve">100 TABLET, FILM COATED, EXTENDED RELEASE in 1 BOTTLE (47781-153-01) </t>
  </si>
  <si>
    <t>47781-154-75</t>
  </si>
  <si>
    <t xml:space="preserve">75 TABLET, FILM COATED, EXTENDED RELEASE in 1 BOTTLE (47781-154-75) </t>
  </si>
  <si>
    <t>47781-155-30</t>
  </si>
  <si>
    <t xml:space="preserve">30 TABLET, FILM COATED, EXTENDED RELEASE in 1 BOTTLE (47781-155-30) </t>
  </si>
  <si>
    <t>J.P. BUSINESS ENTERPRISE</t>
  </si>
  <si>
    <t>59105-003-15</t>
  </si>
  <si>
    <t>1 BOTTLE in 1 CARTON (59105-003-15)  &gt; 15 TABLET, FILM COATED, EXTENDED RELEASE in 1 BOTTLE</t>
  </si>
  <si>
    <t>ANDA090545</t>
  </si>
  <si>
    <t>62037-825-01</t>
  </si>
  <si>
    <t xml:space="preserve">100 TABLET, FILM COATED, EXTENDED RELEASE in 1 BOTTLE (62037-825-01) </t>
  </si>
  <si>
    <t>ANDA075416</t>
  </si>
  <si>
    <t>62037-826-75</t>
  </si>
  <si>
    <t xml:space="preserve">75 TABLET, FILM COATED, EXTENDED RELEASE in 1 BOTTLE (62037-826-75) </t>
  </si>
  <si>
    <t>SPIRIT PHARMACEUTICALS,LLC</t>
  </si>
  <si>
    <t>68210-0040-0</t>
  </si>
  <si>
    <t>1 BOTTLE in 1 CARTON (68210-0040-0)  &gt; 15 TABLET, FILM COATED, EXTENDED RELEASE in 1 BOTTLE</t>
  </si>
  <si>
    <t>ANDA091353</t>
  </si>
  <si>
    <t>68210-0400-0</t>
  </si>
  <si>
    <t>1 BOTTLE in 1 CARTON (68210-0400-0)  &gt; 15 TABLET, FILM COATED, EXTENDED RELEASE in 1 BOTTLE</t>
  </si>
  <si>
    <t>68210-0400-1</t>
  </si>
  <si>
    <t>1 BOTTLE in 1 CARTON (68210-0400-1)  &gt; 50 TABLET, FILM COATED, EXTENDED RELEASE in 1 BOTTLE</t>
  </si>
  <si>
    <t>SA3, LLC</t>
  </si>
  <si>
    <t>69420-1375-1</t>
  </si>
  <si>
    <t xml:space="preserve">100 TABLET, FILM COATED, EXTENDED RELEASE in 1 BOTTLE (69420-1375-1) </t>
  </si>
  <si>
    <t>Solodyn</t>
  </si>
  <si>
    <t>Minocycline Hydrochloride</t>
  </si>
  <si>
    <t>99207-463-02</t>
  </si>
  <si>
    <t>10 BOTTLE in 1 CARTON (99207-463-02)  &gt; 7 TABLET, FILM COATED, EXTENDED RELEASE in 1 BOTTLE</t>
  </si>
  <si>
    <t>NDA050808</t>
  </si>
  <si>
    <t>Tetracycline-class Drug [EPC],Tetracyclines [CS]</t>
  </si>
  <si>
    <t>99207-463-30</t>
  </si>
  <si>
    <t xml:space="preserve">30 TABLET, FILM COATED, EXTENDED RELEASE in 1 BOTTLE (99207-463-30) </t>
  </si>
  <si>
    <t>99207-464-02</t>
  </si>
  <si>
    <t>10 BOTTLE in 1 CARTON (99207-464-02)  &gt; 7 TABLET, FILM COATED, EXTENDED RELEASE in 1 BOTTLE</t>
  </si>
  <si>
    <t>99207-464-30</t>
  </si>
  <si>
    <t xml:space="preserve">30 TABLET, FILM COATED, EXTENDED RELEASE in 1 BOTTLE (99207-464-30) </t>
  </si>
  <si>
    <t>99207-465-02</t>
  </si>
  <si>
    <t>10 BOTTLE in 1 CARTON (99207-465-02)  &gt; 7 TABLET, FILM COATED, EXTENDED RELEASE in 1 BOTTLE</t>
  </si>
  <si>
    <t>99207-465-30</t>
  </si>
  <si>
    <t xml:space="preserve">30 TABLET, FILM COATED, EXTENDED RELEASE in 1 BOTTLE (99207-465-30) </t>
  </si>
  <si>
    <t>99207-466-02</t>
  </si>
  <si>
    <t>10 BOTTLE in 1 CARTON (99207-466-02)  &gt; 7 TABLET, FILM COATED, EXTENDED RELEASE in 1 BOTTLE</t>
  </si>
  <si>
    <t>99207-466-30</t>
  </si>
  <si>
    <t xml:space="preserve">30 TABLET, FILM COATED, EXTENDED RELEASE in 1 BOTTLE (99207-466-30) </t>
  </si>
  <si>
    <t>99207-467-02</t>
  </si>
  <si>
    <t>10 BOTTLE in 1 CARTON (99207-467-02)  &gt; 7 TABLET, FILM COATED, EXTENDED RELEASE in 1 BOTTLE</t>
  </si>
  <si>
    <t>99207-467-30</t>
  </si>
  <si>
    <t xml:space="preserve">30 TABLET, FILM COATED, EXTENDED RELEASE in 1 BOTTLE (99207-467-30) </t>
  </si>
  <si>
    <t>Venipuncture Px1</t>
  </si>
  <si>
    <t>Lidocaine Hydrochloride</t>
  </si>
  <si>
    <t>IT3 Medical LLC</t>
  </si>
  <si>
    <t>Me-too- difference in strength/concentration</t>
  </si>
  <si>
    <t>70529-254-01</t>
  </si>
  <si>
    <t xml:space="preserve">1 KIT in 1 KIT (70529-254-01)  *  1 TUBE in 1 CARTON (17478-840-05)  &gt; 5 mL in 1 TUBE *  .55 mL in 1 POUCH (67777-121-13) </t>
  </si>
  <si>
    <t>ANDA040433</t>
  </si>
  <si>
    <t>Dermacinrx Lidotral</t>
  </si>
  <si>
    <t>PureTek Corporation</t>
  </si>
  <si>
    <t>59088-371-07</t>
  </si>
  <si>
    <t>1 TUBE in 1 CARTON (59088-371-07)  &gt; 85 g in 1 TUBE</t>
  </si>
  <si>
    <t>Amide Local Anesthetic [EPC],Amides [CS],Antiarrhythmic [EPC],Local Anesthesia [PE]</t>
  </si>
  <si>
    <t>Pharmapurerx Lidocaine Hcl 4.12%</t>
  </si>
  <si>
    <t>59088-594-03</t>
  </si>
  <si>
    <t>1 TUBE in 1 CARTON (59088-594-03)  &gt; 28.3 g in 1 TUBE</t>
  </si>
  <si>
    <t>59088-594-07</t>
  </si>
  <si>
    <t>1 TUBE in 1 CARTON (59088-594-07)  &gt; 85 g in 1 TUBE</t>
  </si>
  <si>
    <t>Synalar Ts</t>
  </si>
  <si>
    <t>Fluocinolone Acetonide</t>
  </si>
  <si>
    <t>Medimetriks Pharmaceuticals, Inc.</t>
  </si>
  <si>
    <t>43538-921-60</t>
  </si>
  <si>
    <t>1 KIT in 1 CARTON (43538-921-60)  *  60 mL in 1 BOTTLE, WITH APPLICATOR *  454 g in 1 BOTTLE, PUMP</t>
  </si>
  <si>
    <t>NDA015296</t>
  </si>
  <si>
    <t>43538-921-90</t>
  </si>
  <si>
    <t>1 KIT in 1 CARTON (43538-921-90)  *  1 BOTTLE, WITH APPLICATOR in 1 CARTON &gt; 90 mL in 1 BOTTLE, WITH APPLICATOR *  454 g in 1 BOTTLE, PUMP</t>
  </si>
  <si>
    <t>Zorvolex</t>
  </si>
  <si>
    <t>Diclofenac</t>
  </si>
  <si>
    <t>Iroko Pharmaceuticals LLC</t>
  </si>
  <si>
    <t>42211-204-23</t>
  </si>
  <si>
    <t xml:space="preserve">30 CAPSULE in 1 BOTTLE (42211-204-23) </t>
  </si>
  <si>
    <t>NDA204592</t>
  </si>
  <si>
    <t>42211-204-29</t>
  </si>
  <si>
    <t xml:space="preserve">90 CAPSULE in 1 BOTTLE (42211-204-29) </t>
  </si>
  <si>
    <t>42211-204-43</t>
  </si>
  <si>
    <t>1 BLISTER PACK in 1 CARTON (42211-204-43)  &gt; 3 CAPSULE in 1 BLISTER PACK</t>
  </si>
  <si>
    <t>Egalet US Inc.</t>
  </si>
  <si>
    <t>69344-204-29</t>
  </si>
  <si>
    <t xml:space="preserve">90 CAPSULE in 1 BOTTLE (69344-204-29) </t>
  </si>
  <si>
    <t>Zipsor</t>
  </si>
  <si>
    <t>CAPSULE, LIQUID FILLED</t>
  </si>
  <si>
    <t>13913-008-11</t>
  </si>
  <si>
    <t xml:space="preserve">100 CAPSULE, LIQUID FILLED in 1 BOTTLE (13913-008-11) </t>
  </si>
  <si>
    <t>NDA022202</t>
  </si>
  <si>
    <t>13913-008-12</t>
  </si>
  <si>
    <t xml:space="preserve">120 CAPSULE, LIQUID FILLED in 1 BOTTLE (13913-008-12) </t>
  </si>
  <si>
    <t>13913-008-94</t>
  </si>
  <si>
    <t>1 BLISTER PACK in 1 CARTON (13913-008-94)  &gt; 4 CAPSULE, LIQUID FILLED in 1 BLISTER PACK</t>
  </si>
  <si>
    <t>Hydrocodone Bitartrate And Acetaminophen</t>
  </si>
  <si>
    <t>Burke Therapeutics, LLC</t>
  </si>
  <si>
    <t>69101-600-08</t>
  </si>
  <si>
    <t xml:space="preserve">8 CUP, UNIT-DOSE in 1 TRAY (69101-600-08)  &gt; 15 mL in 1 CUP, UNIT-DOSE (69101-600-15) </t>
  </si>
  <si>
    <t>ANDA040834</t>
  </si>
  <si>
    <t>Opioid Agonist [EPC],Opioid Agonists [MoA]</t>
  </si>
  <si>
    <t>SpecGx LLC</t>
  </si>
  <si>
    <t>0406-0377-01</t>
  </si>
  <si>
    <t xml:space="preserve">100 TABLET in 1 BOTTLE (0406-0377-01) </t>
  </si>
  <si>
    <t>ANDA206718</t>
  </si>
  <si>
    <t>0406-0377-05</t>
  </si>
  <si>
    <t xml:space="preserve">500 TABLET in 1 BOTTLE (0406-0377-05) </t>
  </si>
  <si>
    <t>0406-0377-23</t>
  </si>
  <si>
    <t xml:space="preserve">1 TABLET in 1 BLISTER PACK (0406-0377-23) </t>
  </si>
  <si>
    <t>0406-0377-62</t>
  </si>
  <si>
    <t>10 BLISTER PACK in 1 CARTON (0406-0377-62)  &gt; 10 TABLET in 1 BLISTER PACK</t>
  </si>
  <si>
    <t>Lannett Company, Inc.</t>
  </si>
  <si>
    <t>0527-1647-01</t>
  </si>
  <si>
    <t xml:space="preserve">100 TABLET in 1 BOTTLE (0527-1647-01) </t>
  </si>
  <si>
    <t>ANDA207171</t>
  </si>
  <si>
    <t>0527-1647-05</t>
  </si>
  <si>
    <t xml:space="preserve">500 TABLET in 1 BOTTLE (0527-1647-05) </t>
  </si>
  <si>
    <t>0591-2175-01</t>
  </si>
  <si>
    <t xml:space="preserve">100 TABLET in 1 BOTTLE (0591-2175-01) </t>
  </si>
  <si>
    <t>ANDA206470</t>
  </si>
  <si>
    <t>KVK-Tech, Inc.</t>
  </si>
  <si>
    <t>10702-193-01</t>
  </si>
  <si>
    <t xml:space="preserve">100 TABLET in 1 BOTTLE (10702-193-01) </t>
  </si>
  <si>
    <t>ANDA209036</t>
  </si>
  <si>
    <t>10702-193-03</t>
  </si>
  <si>
    <t xml:space="preserve">30 TABLET in 1 BOTTLE (10702-193-03) </t>
  </si>
  <si>
    <t>10702-193-10</t>
  </si>
  <si>
    <t xml:space="preserve">1000 TABLET in 1 BOTTLE (10702-193-10) </t>
  </si>
  <si>
    <t>10702-193-50</t>
  </si>
  <si>
    <t xml:space="preserve">500 TABLET in 1 BOTTLE (10702-193-50) </t>
  </si>
  <si>
    <t>Aurolife Pharma, LLC</t>
  </si>
  <si>
    <t>13107-212-01</t>
  </si>
  <si>
    <t xml:space="preserve">100 TABLET in 1 BOTTLE (13107-212-01) </t>
  </si>
  <si>
    <t>ANDA207709</t>
  </si>
  <si>
    <t>13107-212-05</t>
  </si>
  <si>
    <t xml:space="preserve">500 TABLET in 1 BOTTLE (13107-212-05) </t>
  </si>
  <si>
    <t>13107-212-30</t>
  </si>
  <si>
    <t xml:space="preserve">30 TABLET in 1 BOTTLE (13107-212-30) </t>
  </si>
  <si>
    <t>13107-212-99</t>
  </si>
  <si>
    <t xml:space="preserve">1000 TABLET in 1 BOTTLE (13107-212-99) </t>
  </si>
  <si>
    <t>Tris Pharma Inc</t>
  </si>
  <si>
    <t>27808-115-01</t>
  </si>
  <si>
    <t xml:space="preserve">100 TABLET in 1 BOTTLE (27808-115-01) </t>
  </si>
  <si>
    <t>ANDA202214</t>
  </si>
  <si>
    <t>27808-115-02</t>
  </si>
  <si>
    <t xml:space="preserve">500 TABLET in 1 BOTTLE (27808-115-02) </t>
  </si>
  <si>
    <t>Novel Laboratories, Inc.</t>
  </si>
  <si>
    <t>40032-352-01</t>
  </si>
  <si>
    <t xml:space="preserve">100 TABLET in 1 BOTTLE (40032-352-01) </t>
  </si>
  <si>
    <t>ANDA206142</t>
  </si>
  <si>
    <t>40032-352-03</t>
  </si>
  <si>
    <t xml:space="preserve">30 TABLET in 1 BOTTLE (40032-352-03) </t>
  </si>
  <si>
    <t>40032-352-05</t>
  </si>
  <si>
    <t xml:space="preserve">500 TABLET in 1 BOTTLE (40032-352-05) </t>
  </si>
  <si>
    <t>Rhodes Pharmaceuticals L.P.</t>
  </si>
  <si>
    <t>42858-139-01</t>
  </si>
  <si>
    <t xml:space="preserve">100 TABLET in 1 BOTTLE (42858-139-01) </t>
  </si>
  <si>
    <t>ANDA207808</t>
  </si>
  <si>
    <t>42858-139-50</t>
  </si>
  <si>
    <t xml:space="preserve">500 TABLET in 1 BOTTLE (42858-139-50) </t>
  </si>
  <si>
    <t>Lupin Pharmaceuticals,Inc.</t>
  </si>
  <si>
    <t>43386-352-01</t>
  </si>
  <si>
    <t xml:space="preserve">100 TABLET in 1 BOTTLE (43386-352-01) </t>
  </si>
  <si>
    <t>43386-352-03</t>
  </si>
  <si>
    <t xml:space="preserve">30 TABLET in 1 BOTTLE (43386-352-03) </t>
  </si>
  <si>
    <t>43386-352-05</t>
  </si>
  <si>
    <t xml:space="preserve">500 TABLET in 1 BOTTLE (43386-352-05) </t>
  </si>
  <si>
    <t>Mikart, LLC</t>
  </si>
  <si>
    <t>46672-166-10</t>
  </si>
  <si>
    <t xml:space="preserve">100 TABLET in 1 BOTTLE, PLASTIC (46672-166-10) </t>
  </si>
  <si>
    <t>ANDA040658</t>
  </si>
  <si>
    <t>46672-166-50</t>
  </si>
  <si>
    <t xml:space="preserve">500 TABLET in 1 BOTTLE, PLASTIC (46672-166-50) </t>
  </si>
  <si>
    <t>Par Pharmaceutical</t>
  </si>
  <si>
    <t>64376-649-01</t>
  </si>
  <si>
    <t xml:space="preserve">100 TABLET in 1 BOTTLE (64376-649-01) </t>
  </si>
  <si>
    <t>ANDA090415</t>
  </si>
  <si>
    <t>64376-649-05</t>
  </si>
  <si>
    <t xml:space="preserve">500 TABLET in 1 BOTTLE (64376-649-05) </t>
  </si>
  <si>
    <t>Eywa Pharma Inc</t>
  </si>
  <si>
    <t>71930-043-12</t>
  </si>
  <si>
    <t xml:space="preserve">100 TABLET in 1 BOTTLE (71930-043-12) </t>
  </si>
  <si>
    <t>ANDA207509</t>
  </si>
  <si>
    <t>71930-043-52</t>
  </si>
  <si>
    <t xml:space="preserve">500 TABLET in 1 BOTTLE (71930-043-52) </t>
  </si>
  <si>
    <t>H.J. Harkins Company, Inc.</t>
  </si>
  <si>
    <t>76519-1079-3</t>
  </si>
  <si>
    <t xml:space="preserve">30 TABLET in 1 BOTTLE (76519-1079-3) </t>
  </si>
  <si>
    <t>0406-0378-01</t>
  </si>
  <si>
    <t xml:space="preserve">100 TABLET in 1 BOTTLE (0406-0378-01) </t>
  </si>
  <si>
    <t>0406-0378-05</t>
  </si>
  <si>
    <t xml:space="preserve">500 TABLET in 1 BOTTLE (0406-0378-05) </t>
  </si>
  <si>
    <t>0406-0378-23</t>
  </si>
  <si>
    <t xml:space="preserve">1 TABLET in 1 BLISTER PACK (0406-0378-23) </t>
  </si>
  <si>
    <t>0406-0378-62</t>
  </si>
  <si>
    <t>10 BLISTER PACK in 1 CARTON (0406-0378-62)  &gt; 10 TABLET in 1 BLISTER PACK</t>
  </si>
  <si>
    <t>0527-1648-01</t>
  </si>
  <si>
    <t xml:space="preserve">100 TABLET in 1 BOTTLE (0527-1648-01) </t>
  </si>
  <si>
    <t>0527-1648-05</t>
  </si>
  <si>
    <t xml:space="preserve">500 TABLET in 1 BOTTLE (0527-1648-05) </t>
  </si>
  <si>
    <t>0591-2176-01</t>
  </si>
  <si>
    <t xml:space="preserve">100 TABLET in 1 BOTTLE (0591-2176-01) </t>
  </si>
  <si>
    <t>10702-194-01</t>
  </si>
  <si>
    <t xml:space="preserve">100 TABLET in 1 BOTTLE (10702-194-01) </t>
  </si>
  <si>
    <t>10702-194-03</t>
  </si>
  <si>
    <t xml:space="preserve">30 TABLET in 1 BOTTLE (10702-194-03) </t>
  </si>
  <si>
    <t>10702-194-10</t>
  </si>
  <si>
    <t xml:space="preserve">1000 TABLET in 1 BOTTLE (10702-194-10) </t>
  </si>
  <si>
    <t>10702-194-50</t>
  </si>
  <si>
    <t xml:space="preserve">500 TABLET in 1 BOTTLE (10702-194-50) </t>
  </si>
  <si>
    <t>13107-213-01</t>
  </si>
  <si>
    <t xml:space="preserve">100 TABLET in 1 BOTTLE (13107-213-01) </t>
  </si>
  <si>
    <t>13107-213-05</t>
  </si>
  <si>
    <t xml:space="preserve">500 TABLET in 1 BOTTLE (13107-213-05) </t>
  </si>
  <si>
    <t>13107-213-30</t>
  </si>
  <si>
    <t xml:space="preserve">30 TABLET in 1 BOTTLE (13107-213-30) </t>
  </si>
  <si>
    <t>13107-213-99</t>
  </si>
  <si>
    <t xml:space="preserve">1000 TABLET in 1 BOTTLE (13107-213-99) </t>
  </si>
  <si>
    <t>27808-116-01</t>
  </si>
  <si>
    <t xml:space="preserve">100 TABLET in 1 BOTTLE, PLASTIC (27808-116-01) </t>
  </si>
  <si>
    <t>27808-116-02</t>
  </si>
  <si>
    <t xml:space="preserve">500 TABLET in 1 BOTTLE (27808-116-02) </t>
  </si>
  <si>
    <t>40032-353-01</t>
  </si>
  <si>
    <t xml:space="preserve">100 TABLET in 1 BOTTLE (40032-353-01) </t>
  </si>
  <si>
    <t>40032-353-03</t>
  </si>
  <si>
    <t xml:space="preserve">30 TABLET in 1 BOTTLE (40032-353-03) </t>
  </si>
  <si>
    <t>40032-353-05</t>
  </si>
  <si>
    <t xml:space="preserve">500 TABLET in 1 BOTTLE (40032-353-05) </t>
  </si>
  <si>
    <t>42858-238-01</t>
  </si>
  <si>
    <t xml:space="preserve">100 TABLET in 1 BOTTLE (42858-238-01) </t>
  </si>
  <si>
    <t>42858-238-50</t>
  </si>
  <si>
    <t xml:space="preserve">500 TABLET in 1 BOTTLE (42858-238-50) </t>
  </si>
  <si>
    <t>43386-353-01</t>
  </si>
  <si>
    <t xml:space="preserve">100 TABLET in 1 BOTTLE (43386-353-01) </t>
  </si>
  <si>
    <t>43386-353-03</t>
  </si>
  <si>
    <t xml:space="preserve">30 TABLET in 1 BOTTLE (43386-353-03) </t>
  </si>
  <si>
    <t>43386-353-05</t>
  </si>
  <si>
    <t xml:space="preserve">500 TABLET in 1 BOTTLE (43386-353-05) </t>
  </si>
  <si>
    <t>46672-192-10</t>
  </si>
  <si>
    <t xml:space="preserve">100 TABLET in 1 BOTTLE, PLASTIC (46672-192-10) </t>
  </si>
  <si>
    <t>46672-192-50</t>
  </si>
  <si>
    <t xml:space="preserve">500 TABLET in 1 BOTTLE, PLASTIC (46672-192-50) </t>
  </si>
  <si>
    <t>64376-643-01</t>
  </si>
  <si>
    <t xml:space="preserve">100 TABLET in 1 BOTTLE (64376-643-01) </t>
  </si>
  <si>
    <t>64376-643-05</t>
  </si>
  <si>
    <t xml:space="preserve">500 TABLET in 1 BOTTLE (64376-643-05) </t>
  </si>
  <si>
    <t>Amneal Pharmaceuticals LLC</t>
  </si>
  <si>
    <t>65162-696-10</t>
  </si>
  <si>
    <t xml:space="preserve">100 TABLET in 1 BOTTLE (65162-696-10) </t>
  </si>
  <si>
    <t>ANDA207137</t>
  </si>
  <si>
    <t>65162-696-11</t>
  </si>
  <si>
    <t xml:space="preserve">1000 TABLET in 1 BOTTLE (65162-696-11) </t>
  </si>
  <si>
    <t>65162-696-50</t>
  </si>
  <si>
    <t xml:space="preserve">500 TABLET in 1 BOTTLE (65162-696-50) </t>
  </si>
  <si>
    <t>71930-044-12</t>
  </si>
  <si>
    <t xml:space="preserve">100 TABLET in 1 BOTTLE (71930-044-12) </t>
  </si>
  <si>
    <t>71930-044-52</t>
  </si>
  <si>
    <t xml:space="preserve">500 TABLET in 1 BOTTLE (71930-044-52) </t>
  </si>
  <si>
    <t>Chlorzoxazone</t>
  </si>
  <si>
    <t>46672-860-05</t>
  </si>
  <si>
    <t xml:space="preserve">500 TABLET in 1 BOTTLE, PLASTIC (46672-860-05) </t>
  </si>
  <si>
    <t>ANDA207483</t>
  </si>
  <si>
    <t>Centrally-mediated Muscle Relaxation [PE],Muscle Relaxant [EPC]</t>
  </si>
  <si>
    <t>46672-860-10</t>
  </si>
  <si>
    <t xml:space="preserve">100 TABLET in 1 BOTTLE, PLASTIC (46672-860-10) </t>
  </si>
  <si>
    <t>46672-860-46</t>
  </si>
  <si>
    <t xml:space="preserve">60 TABLET in 1 BOTTLE, PLASTIC (46672-860-46) </t>
  </si>
  <si>
    <t>Solubiomix</t>
  </si>
  <si>
    <t>69499-330-60</t>
  </si>
  <si>
    <t xml:space="preserve">60 TABLET in 1 BOTTLE, PLASTIC (69499-330-60) </t>
  </si>
  <si>
    <t>Doxycycline</t>
  </si>
  <si>
    <t>Amneal Pharmaceuticals of New York LLC</t>
  </si>
  <si>
    <t>0115-1327-01</t>
  </si>
  <si>
    <t xml:space="preserve">100 CAPSULE in 1 BOTTLE (0115-1327-01) </t>
  </si>
  <si>
    <t>ANDA200065</t>
  </si>
  <si>
    <t>0115-1327-03</t>
  </si>
  <si>
    <t xml:space="preserve">1000 CAPSULE in 1 BOTTLE (0115-1327-03) </t>
  </si>
  <si>
    <t>0115-1327-08</t>
  </si>
  <si>
    <t xml:space="preserve">30 CAPSULE in 1 BOTTLE (0115-1327-08) </t>
  </si>
  <si>
    <t>0115-1327-10</t>
  </si>
  <si>
    <t xml:space="preserve">90 CAPSULE in 1 BOTTLE (0115-1327-10) </t>
  </si>
  <si>
    <t>0115-1327-13</t>
  </si>
  <si>
    <t xml:space="preserve">60 CAPSULE in 1 BOTTLE (0115-1327-13) </t>
  </si>
  <si>
    <t>0378-5475-91</t>
  </si>
  <si>
    <t xml:space="preserve">60 CAPSULE in 1 BOTTLE, PLASTIC (0378-5475-91) </t>
  </si>
  <si>
    <t>ANDA202778</t>
  </si>
  <si>
    <t>Par Pharmaceutical, Inc.</t>
  </si>
  <si>
    <t>49884-305-02</t>
  </si>
  <si>
    <t xml:space="preserve">60 CAPSULE in 1 BOTTLE (49884-305-02) </t>
  </si>
  <si>
    <t>ANDA065055</t>
  </si>
  <si>
    <t>Oracea</t>
  </si>
  <si>
    <t>Galderma Laboratories, L.P.</t>
  </si>
  <si>
    <t>0299-3822-02</t>
  </si>
  <si>
    <t>12 TRAY in 1 BOX (0299-3822-02)  &gt; 8 CARTON in 1 TRAY &gt; 1 BLISTER PACK in 1 CARTON &gt; 2 CAPSULE in 1 BLISTER PACK</t>
  </si>
  <si>
    <t>NDA050805</t>
  </si>
  <si>
    <t>0299-3822-04</t>
  </si>
  <si>
    <t xml:space="preserve">4 CAPSULE in 1 BLISTER PACK (0299-3822-04) </t>
  </si>
  <si>
    <t>0299-3822-05</t>
  </si>
  <si>
    <t>8 BLISTER PACK in 1 PACKAGE (0299-3822-05)  &gt; 4 CAPSULE in 1 BLISTER PACK</t>
  </si>
  <si>
    <t>0299-3822-06</t>
  </si>
  <si>
    <t>16 KIT in 1 BOX (0299-3822-06)  &gt; 1 BLISTER PACK in 1 KIT &gt; 4 CAPSULE in 1 BLISTER PACK</t>
  </si>
  <si>
    <t>0299-3822-07</t>
  </si>
  <si>
    <t>24 TRAY in 1 BOX (0299-3822-07)  &gt; 4 CARTON in 1 TRAY &gt; 1 BLISTER PACK in 1 CARTON &gt; 2 CAPSULE in 1 BLISTER PACK</t>
  </si>
  <si>
    <t>0299-3822-30</t>
  </si>
  <si>
    <t xml:space="preserve">30 CAPSULE in 1 BOTTLE (0299-3822-30) </t>
  </si>
  <si>
    <t>Edarbi</t>
  </si>
  <si>
    <t>Azilsartan Kamedoxomil</t>
  </si>
  <si>
    <t>Arbor Pharmaceuticals</t>
  </si>
  <si>
    <t>Me-too- Same therapeutic class</t>
  </si>
  <si>
    <t>60631-040-07</t>
  </si>
  <si>
    <t>5 BLISTER PACK in 1 TRAY (60631-040-07)  &gt; 7 TABLET in 1 BLISTER PACK</t>
  </si>
  <si>
    <t>NDA200796</t>
  </si>
  <si>
    <t>Angiotensin 2 Type 1 Receptor Antagonists [MoA],Angiotensin 2 Receptor Blocker [EPC],Decreased Blood Pressure [PE]</t>
  </si>
  <si>
    <t>60631-040-30</t>
  </si>
  <si>
    <t xml:space="preserve">30 TABLET in 1 BOTTLE (60631-040-30) </t>
  </si>
  <si>
    <t>60631-080-30</t>
  </si>
  <si>
    <t xml:space="preserve">30 TABLET in 1 BOTTLE (60631-080-30) </t>
  </si>
  <si>
    <t>Edarbyclor</t>
  </si>
  <si>
    <t>Azilsartan Kamedoxomil And Chlorthalidone</t>
  </si>
  <si>
    <t>60631-412-30</t>
  </si>
  <si>
    <t xml:space="preserve">30 TABLET in 1 BOTTLE (60631-412-30) </t>
  </si>
  <si>
    <t>NDA202331</t>
  </si>
  <si>
    <t>Angiotensin 2 Type 1 Receptor Antagonists [MoA],Angiotensin 2 Receptor Blocker [EPC],Decreased Blood Pressure [PE],Thiazide-like Diuretic [EPC],Increased Diuresis [PE]</t>
  </si>
  <si>
    <t>60631-425-30</t>
  </si>
  <si>
    <t xml:space="preserve">30 TABLET in 1 BOTTLE (60631-425-30) </t>
  </si>
  <si>
    <t>Lumigan</t>
  </si>
  <si>
    <t>Bimatoprost</t>
  </si>
  <si>
    <t>SOLUTION/ DROPS</t>
  </si>
  <si>
    <t>OPHTHALMIC</t>
  </si>
  <si>
    <t>0023-3205-02</t>
  </si>
  <si>
    <t>1 BOTTLE, DROPPER in 1 CARTON (0023-3205-02)  &gt; 2.5 mL in 1 BOTTLE, DROPPER</t>
  </si>
  <si>
    <t>NDA022184</t>
  </si>
  <si>
    <t>Prostaglandin Analog [EPC],Prostaglandins [Chemical/Ingredient]</t>
  </si>
  <si>
    <t>0023-3205-03</t>
  </si>
  <si>
    <t>1 BOTTLE, DROPPER in 1 CARTON (0023-3205-03)  &gt; 2.5 mL in 1 BOTTLE, DROPPER</t>
  </si>
  <si>
    <t>0023-3205-05</t>
  </si>
  <si>
    <t>1 BOTTLE, DROPPER in 1 CARTON (0023-3205-05)  &gt; 5 mL in 1 BOTTLE, DROPPER</t>
  </si>
  <si>
    <t>0023-3205-08</t>
  </si>
  <si>
    <t>1 BOTTLE, DROPPER in 1 CARTON (0023-3205-08)  &gt; 7.5 mL in 1 BOTTLE, DROPPER</t>
  </si>
  <si>
    <t>Elocon</t>
  </si>
  <si>
    <t>Mometasone Furoate</t>
  </si>
  <si>
    <t>Merck Sharp &amp; Dohme Corp.</t>
  </si>
  <si>
    <t>0085-3149-01</t>
  </si>
  <si>
    <t>1 TUBE in 1 CARTON (0085-3149-01)  &gt; 15 g in 1 TUBE</t>
  </si>
  <si>
    <t>NDA019625</t>
  </si>
  <si>
    <t>Corticosteroid [EPC],Corticosteroid Hormone Receptor Agonists [MoA],Corticosteroid Hormone Receptor Agonists [MoA]</t>
  </si>
  <si>
    <t>0085-3149-02</t>
  </si>
  <si>
    <t>1 TUBE in 1 CARTON (0085-3149-02)  &gt; 5 g in 1 TUBE</t>
  </si>
  <si>
    <t>0085-3149-03</t>
  </si>
  <si>
    <t>1 TUBE in 1 CARTON (0085-3149-03)  &gt; 50 g in 1 TUBE</t>
  </si>
  <si>
    <t>Jublia</t>
  </si>
  <si>
    <t>Efinaconazole</t>
  </si>
  <si>
    <t>Special case- Different therapeutic Classes</t>
  </si>
  <si>
    <t>0187-5400-02</t>
  </si>
  <si>
    <t>1 BOTTLE, WITH APPLICATOR in 1 CARTON (0187-5400-02)  &gt; 2 mL in 1 BOTTLE, WITH APPLICATOR</t>
  </si>
  <si>
    <t>NDA203567</t>
  </si>
  <si>
    <t>Azole Antifungal [EPC],Azoles [CS]</t>
  </si>
  <si>
    <t>0187-5400-04</t>
  </si>
  <si>
    <t>1 BOTTLE, WITH APPLICATOR in 1 CARTON (0187-5400-04)  &gt; 4 mL in 1 BOTTLE, WITH APPLICATOR</t>
  </si>
  <si>
    <t>0187-5400-08</t>
  </si>
  <si>
    <t>1 BOTTLE, WITH APPLICATOR in 1 CARTON (0187-5400-08)  &gt; 8 mL in 1 BOTTLE, WITH APPLICATOR</t>
  </si>
  <si>
    <t>Doxepin Hydrochloride</t>
  </si>
  <si>
    <t>0378-8117-45</t>
  </si>
  <si>
    <t>1 TUBE in 1 CARTON (0378-8117-45)  &gt; 45 g in 1 TUBE</t>
  </si>
  <si>
    <t>NDA020126</t>
  </si>
  <si>
    <t>Tricyclic Antidepressant [EPC]</t>
  </si>
  <si>
    <t>Renaissance Pharma, Inc.</t>
  </si>
  <si>
    <t>40085-716-45</t>
  </si>
  <si>
    <t>1 TUBE in 1 CARTON (40085-716-45)  &gt; 45 g in 1 TUBE</t>
  </si>
  <si>
    <t>70518-0865-0</t>
  </si>
  <si>
    <t xml:space="preserve">45 g in 1 TUBE (70518-0865-0) </t>
  </si>
  <si>
    <t>Zonalon</t>
  </si>
  <si>
    <t>0378-8123-30</t>
  </si>
  <si>
    <t>1 TUBE in 1 CARTON (0378-8123-30)  &gt; 30 g in 1 TUBE</t>
  </si>
  <si>
    <t>0378-8123-45</t>
  </si>
  <si>
    <t>1 TUBE in 1 CARTON (0378-8123-45)  &gt; 45 g in 1 TUBE</t>
  </si>
  <si>
    <t>Prestium Pharma, Inc.</t>
  </si>
  <si>
    <t>40076-715-30</t>
  </si>
  <si>
    <t>1 TUBE in 1 CARTON (40076-715-30)  &gt; 30 g in 1 TUBE</t>
  </si>
  <si>
    <t>40076-715-45</t>
  </si>
  <si>
    <t>1 TUBE in 1 CARTON (40076-715-45)  &gt; 45 g in 1 TUBE</t>
  </si>
  <si>
    <t>Prudoxin</t>
  </si>
  <si>
    <t>0378-8130-45</t>
  </si>
  <si>
    <t>1 TUBE in 1 CARTON (0378-8130-45)  &gt; 45 g in 1 TUBE</t>
  </si>
  <si>
    <t>Therapeutic Alternative
(as identified by JHU &amp; IPA clinicians)</t>
  </si>
  <si>
    <t>Generic epinephrine (autoinjector)</t>
  </si>
  <si>
    <t>Generic Metformin (regular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</si>
</sst>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2"/>
      <color theme="0"/>
      <name val="Calibri"/>
      <family val="2"/>
      <scheme val="minor"/>
    </font>
    <font>
      <b/>
      <sz val="12"/>
      <color theme="0"/>
      <name val="Calibri"/>
      <family val="2"/>
      <scheme val="minor"/>
    </font>
    <font>
      <sz val="10"/>
      <color theme="1"/>
      <name val="Calibri"/>
      <family val="2"/>
      <scheme val="minor"/>
    </font>
    <font>
      <sz val="10"/>
      <color theme="1"/>
      <name val="Arial"/>
      <family val="2"/>
    </font>
    <font>
      <sz val="8"/>
      <name val="Calibri"/>
      <family val="2"/>
      <scheme val="minor"/>
    </font>
    <font>
      <sz val="10"/>
      <name val="Arial"/>
      <family val="2"/>
    </font>
    <font>
      <b/>
      <sz val="11"/>
      <name val="Arial"/>
      <family val="2"/>
    </font>
    <font>
      <b/>
      <sz val="11"/>
      <color rgb="FFFFFFFF"/>
      <name val="Arial"/>
      <family val="2"/>
    </font>
    <font>
      <sz val="10"/>
      <color rgb="FF000000"/>
      <name val="Arial"/>
      <family val="2"/>
    </font>
    <font>
      <b/>
      <sz val="12"/>
      <name val="Arial"/>
      <family val="2"/>
    </font>
    <font>
      <sz val="12"/>
      <name val="Arial"/>
      <family val="2"/>
    </font>
    <font>
      <sz val="14"/>
      <color theme="0"/>
      <name val="Calibri"/>
      <family val="2"/>
      <scheme val="minor"/>
    </font>
    <font>
      <b/>
      <sz val="16"/>
      <color theme="0"/>
      <name val="Calibri"/>
      <family val="2"/>
      <scheme val="minor"/>
    </font>
    <font>
      <b/>
      <sz val="12"/>
      <color theme="9" tint="-0.249977111117893"/>
      <name val="Arial"/>
      <family val="2"/>
    </font>
    <font>
      <b/>
      <sz val="12"/>
      <color theme="5" tint="-0.249977111117893"/>
      <name val="Arial"/>
      <family val="2"/>
    </font>
    <font>
      <b/>
      <sz val="14"/>
      <name val="Calibri"/>
      <family val="2"/>
      <scheme val="minor"/>
    </font>
    <font>
      <b/>
      <sz val="14"/>
      <color theme="0"/>
      <name val="Calibri"/>
      <family val="2"/>
      <scheme val="minor"/>
    </font>
    <font>
      <b/>
      <sz val="11"/>
      <color theme="1"/>
      <name val="Calibri"/>
      <family val="2"/>
    </font>
    <font>
      <sz val="10"/>
      <color theme="0"/>
      <name val="Calibri"/>
      <family val="2"/>
      <scheme val="minor"/>
    </font>
    <font>
      <b/>
      <u/>
      <sz val="11"/>
      <color theme="1"/>
      <name val="Calibri"/>
      <family val="2"/>
      <scheme val="minor"/>
    </font>
    <font>
      <u/>
      <sz val="11"/>
      <color theme="10"/>
      <name val="Calibri"/>
      <family val="2"/>
      <scheme val="minor"/>
    </font>
    <font>
      <u/>
      <sz val="11"/>
      <color theme="11"/>
      <name val="Calibri"/>
      <family val="2"/>
      <scheme val="minor"/>
    </font>
  </fonts>
  <fills count="15">
    <fill>
      <patternFill patternType="none"/>
    </fill>
    <fill>
      <patternFill patternType="gray125"/>
    </fill>
    <fill>
      <patternFill patternType="solid">
        <fgColor theme="1"/>
        <bgColor indexed="64"/>
      </patternFill>
    </fill>
    <fill>
      <patternFill patternType="solid">
        <fgColor theme="5" tint="0.39997558519241921"/>
        <bgColor indexed="64"/>
      </patternFill>
    </fill>
    <fill>
      <patternFill patternType="solid">
        <fgColor theme="9" tint="0.39994506668294322"/>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4"/>
        <bgColor indexed="64"/>
      </patternFill>
    </fill>
    <fill>
      <patternFill patternType="solid">
        <fgColor theme="4"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2"/>
        <bgColor indexed="64"/>
      </patternFill>
    </fill>
    <fill>
      <patternFill patternType="solid">
        <fgColor rgb="FFC65911"/>
        <bgColor indexed="64"/>
      </patternFill>
    </fill>
    <fill>
      <patternFill patternType="solid">
        <fgColor rgb="FF548235"/>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style="thin">
        <color theme="1"/>
      </top>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theme="1"/>
      </left>
      <right style="dotted">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theme="2" tint="-9.9948118533890809E-2"/>
      </right>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diagonal/>
    </border>
    <border>
      <left/>
      <right style="thin">
        <color theme="2" tint="-9.9948118533890809E-2"/>
      </right>
      <top/>
      <bottom/>
      <diagonal/>
    </border>
    <border>
      <left/>
      <right/>
      <top style="thin">
        <color theme="2" tint="-9.9948118533890809E-2"/>
      </top>
      <bottom/>
      <diagonal/>
    </border>
    <border>
      <left/>
      <right/>
      <top/>
      <bottom style="thin">
        <color theme="2" tint="-9.9948118533890809E-2"/>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dotted">
        <color auto="1"/>
      </left>
      <right style="medium">
        <color auto="1"/>
      </right>
      <top style="thin">
        <color auto="1"/>
      </top>
      <bottom/>
      <diagonal/>
    </border>
    <border>
      <left style="dotted">
        <color auto="1"/>
      </left>
      <right style="dotted">
        <color auto="1"/>
      </right>
      <top style="thin">
        <color auto="1"/>
      </top>
      <bottom/>
      <diagonal/>
    </border>
    <border>
      <left style="medium">
        <color auto="1"/>
      </left>
      <right style="thin">
        <color theme="2" tint="-9.9948118533890809E-2"/>
      </right>
      <top style="medium">
        <color auto="1"/>
      </top>
      <bottom style="thin">
        <color theme="2" tint="-9.9948118533890809E-2"/>
      </bottom>
      <diagonal/>
    </border>
    <border>
      <left/>
      <right/>
      <top style="medium">
        <color auto="1"/>
      </top>
      <bottom style="thin">
        <color theme="2" tint="-9.9948118533890809E-2"/>
      </bottom>
      <diagonal/>
    </border>
    <border>
      <left/>
      <right style="thin">
        <color theme="2" tint="-9.9948118533890809E-2"/>
      </right>
      <top style="medium">
        <color auto="1"/>
      </top>
      <bottom style="thin">
        <color theme="2" tint="-9.9948118533890809E-2"/>
      </bottom>
      <diagonal/>
    </border>
    <border>
      <left style="thin">
        <color theme="2" tint="-9.9948118533890809E-2"/>
      </left>
      <right style="thin">
        <color theme="2" tint="-9.9948118533890809E-2"/>
      </right>
      <top style="medium">
        <color auto="1"/>
      </top>
      <bottom style="thin">
        <color theme="2" tint="-9.9948118533890809E-2"/>
      </bottom>
      <diagonal/>
    </border>
    <border>
      <left style="thin">
        <color theme="2" tint="-9.9948118533890809E-2"/>
      </left>
      <right style="medium">
        <color auto="1"/>
      </right>
      <top style="medium">
        <color auto="1"/>
      </top>
      <bottom style="thin">
        <color theme="2" tint="-9.9948118533890809E-2"/>
      </bottom>
      <diagonal/>
    </border>
    <border>
      <left style="thin">
        <color theme="2" tint="-9.9948118533890809E-2"/>
      </left>
      <right style="medium">
        <color auto="1"/>
      </right>
      <top style="thin">
        <color theme="2" tint="-9.9948118533890809E-2"/>
      </top>
      <bottom style="thin">
        <color theme="2" tint="-9.9948118533890809E-2"/>
      </bottom>
      <diagonal/>
    </border>
    <border>
      <left/>
      <right/>
      <top style="thin">
        <color theme="2" tint="-9.9948118533890809E-2"/>
      </top>
      <bottom style="medium">
        <color auto="1"/>
      </bottom>
      <diagonal/>
    </border>
    <border>
      <left/>
      <right style="thin">
        <color theme="2" tint="-9.9948118533890809E-2"/>
      </right>
      <top style="thin">
        <color theme="2" tint="-9.9948118533890809E-2"/>
      </top>
      <bottom style="medium">
        <color auto="1"/>
      </bottom>
      <diagonal/>
    </border>
    <border>
      <left style="thin">
        <color theme="2" tint="-9.9948118533890809E-2"/>
      </left>
      <right style="thin">
        <color theme="2" tint="-9.9948118533890809E-2"/>
      </right>
      <top style="thin">
        <color theme="2" tint="-9.9948118533890809E-2"/>
      </top>
      <bottom style="medium">
        <color auto="1"/>
      </bottom>
      <diagonal/>
    </border>
    <border>
      <left style="thin">
        <color theme="2" tint="-9.9948118533890809E-2"/>
      </left>
      <right style="medium">
        <color auto="1"/>
      </right>
      <top style="thin">
        <color theme="2" tint="-9.9948118533890809E-2"/>
      </top>
      <bottom style="medium">
        <color auto="1"/>
      </bottom>
      <diagonal/>
    </border>
    <border>
      <left style="medium">
        <color auto="1"/>
      </left>
      <right/>
      <top style="thin">
        <color theme="2" tint="-9.9948118533890809E-2"/>
      </top>
      <bottom/>
      <diagonal/>
    </border>
    <border>
      <left style="medium">
        <color auto="1"/>
      </left>
      <right style="thin">
        <color theme="2" tint="-9.9948118533890809E-2"/>
      </right>
      <top style="thin">
        <color theme="2" tint="-9.9948118533890809E-2"/>
      </top>
      <bottom style="thin">
        <color theme="2" tint="-9.9948118533890809E-2"/>
      </bottom>
      <diagonal/>
    </border>
    <border>
      <left style="medium">
        <color auto="1"/>
      </left>
      <right/>
      <top style="thin">
        <color theme="2" tint="-9.9948118533890809E-2"/>
      </top>
      <bottom style="medium">
        <color auto="1"/>
      </bottom>
      <diagonal/>
    </border>
    <border>
      <left style="thin">
        <color theme="2" tint="-9.9948118533890809E-2"/>
      </left>
      <right/>
      <top style="thin">
        <color theme="2" tint="-9.9948118533890809E-2"/>
      </top>
      <bottom style="thin">
        <color theme="2" tint="-9.9948118533890809E-2"/>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126">
    <xf numFmtId="0" fontId="0" fillId="0" borderId="0" xfId="0"/>
    <xf numFmtId="0" fontId="0" fillId="0" borderId="0" xfId="0" applyAlignment="1">
      <alignment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xf numFmtId="0" fontId="2" fillId="3" borderId="0" xfId="0" applyFont="1" applyFill="1" applyBorder="1" applyAlignment="1">
      <alignment horizontal="center" vertical="center" wrapText="1"/>
    </xf>
    <xf numFmtId="0" fontId="0" fillId="0" borderId="0" xfId="0" applyFill="1"/>
    <xf numFmtId="0" fontId="5" fillId="0" borderId="7" xfId="0" applyFont="1" applyFill="1" applyBorder="1" applyAlignment="1">
      <alignment horizontal="left"/>
    </xf>
    <xf numFmtId="0" fontId="5" fillId="0" borderId="8" xfId="0" applyFont="1" applyFill="1" applyBorder="1"/>
    <xf numFmtId="0" fontId="5" fillId="0" borderId="9" xfId="0" applyFont="1" applyFill="1" applyBorder="1" applyAlignment="1">
      <alignment horizontal="right"/>
    </xf>
    <xf numFmtId="0" fontId="5" fillId="0" borderId="9" xfId="0" applyFont="1" applyFill="1" applyBorder="1" applyAlignment="1">
      <alignment horizontal="left"/>
    </xf>
    <xf numFmtId="49" fontId="5" fillId="0" borderId="9" xfId="0" applyNumberFormat="1" applyFont="1" applyFill="1" applyBorder="1" applyAlignment="1">
      <alignment horizontal="right"/>
    </xf>
    <xf numFmtId="164" fontId="5" fillId="0" borderId="9" xfId="0" applyNumberFormat="1" applyFont="1" applyFill="1" applyBorder="1" applyAlignment="1">
      <alignment horizontal="right"/>
    </xf>
    <xf numFmtId="164" fontId="5" fillId="0" borderId="9" xfId="0" applyNumberFormat="1" applyFont="1" applyFill="1" applyBorder="1"/>
    <xf numFmtId="0" fontId="6" fillId="0" borderId="8" xfId="0" applyFont="1" applyFill="1" applyBorder="1"/>
    <xf numFmtId="165" fontId="2" fillId="0" borderId="0" xfId="0" quotePrefix="1" applyNumberFormat="1" applyFont="1" applyBorder="1" applyAlignment="1">
      <alignment horizontal="center" vertical="center" wrapText="1"/>
    </xf>
    <xf numFmtId="165" fontId="0" fillId="0" borderId="0" xfId="0" applyNumberFormat="1" applyFill="1"/>
    <xf numFmtId="165" fontId="0" fillId="0" borderId="9" xfId="0" applyNumberFormat="1" applyFill="1" applyBorder="1"/>
    <xf numFmtId="165" fontId="0" fillId="0" borderId="0" xfId="0" applyNumberFormat="1"/>
    <xf numFmtId="0" fontId="5" fillId="0" borderId="11" xfId="0" applyFont="1" applyBorder="1"/>
    <xf numFmtId="0" fontId="5" fillId="0" borderId="9" xfId="0" applyFont="1" applyBorder="1" applyAlignment="1">
      <alignment horizontal="right"/>
    </xf>
    <xf numFmtId="0" fontId="5" fillId="0" borderId="9" xfId="0" applyFont="1" applyBorder="1" applyAlignment="1">
      <alignment horizontal="left"/>
    </xf>
    <xf numFmtId="49" fontId="5" fillId="0" borderId="9" xfId="0" applyNumberFormat="1" applyFont="1" applyBorder="1" applyAlignment="1">
      <alignment horizontal="right"/>
    </xf>
    <xf numFmtId="164" fontId="5" fillId="0" borderId="9" xfId="0" applyNumberFormat="1" applyFont="1" applyBorder="1"/>
    <xf numFmtId="0" fontId="2" fillId="4" borderId="0" xfId="0" quotePrefix="1" applyFont="1" applyFill="1" applyAlignment="1">
      <alignment horizontal="center"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9" fillId="0" borderId="0" xfId="3" applyFont="1"/>
    <xf numFmtId="0" fontId="10" fillId="0" borderId="0" xfId="3" applyFont="1"/>
    <xf numFmtId="0" fontId="10" fillId="0" borderId="0" xfId="3" applyFont="1" applyAlignment="1">
      <alignment horizontal="right"/>
    </xf>
    <xf numFmtId="49" fontId="9" fillId="0" borderId="0" xfId="3" applyNumberFormat="1" applyFont="1"/>
    <xf numFmtId="0" fontId="8" fillId="0" borderId="0" xfId="3"/>
    <xf numFmtId="0" fontId="11" fillId="0" borderId="0" xfId="3" applyFont="1"/>
    <xf numFmtId="0" fontId="11" fillId="0" borderId="0" xfId="3" applyFont="1" applyAlignment="1">
      <alignment horizontal="right"/>
    </xf>
    <xf numFmtId="49" fontId="8" fillId="0" borderId="0" xfId="3" applyNumberFormat="1"/>
    <xf numFmtId="0" fontId="13" fillId="0" borderId="0" xfId="3" applyFont="1"/>
    <xf numFmtId="0" fontId="13" fillId="0" borderId="0" xfId="3" applyFont="1" applyAlignment="1">
      <alignment wrapText="1"/>
    </xf>
    <xf numFmtId="164" fontId="0" fillId="0" borderId="0" xfId="0" applyNumberFormat="1"/>
    <xf numFmtId="0" fontId="0" fillId="0" borderId="0" xfId="0" applyAlignment="1">
      <alignment horizontal="right"/>
    </xf>
    <xf numFmtId="0" fontId="3" fillId="5" borderId="1" xfId="0" applyFont="1" applyFill="1" applyBorder="1" applyAlignment="1">
      <alignment wrapText="1"/>
    </xf>
    <xf numFmtId="0" fontId="4" fillId="5" borderId="2" xfId="0" applyFont="1" applyFill="1" applyBorder="1" applyAlignment="1">
      <alignment horizontal="center" vertical="center" wrapText="1"/>
    </xf>
    <xf numFmtId="165" fontId="4" fillId="5" borderId="2" xfId="0" applyNumberFormat="1" applyFont="1" applyFill="1" applyBorder="1" applyAlignment="1">
      <alignment horizontal="center" vertical="center" wrapText="1"/>
    </xf>
    <xf numFmtId="164" fontId="0" fillId="0" borderId="0" xfId="0" applyNumberFormat="1" applyFill="1"/>
    <xf numFmtId="0" fontId="15" fillId="2" borderId="14" xfId="0" applyFont="1" applyFill="1" applyBorder="1"/>
    <xf numFmtId="0" fontId="14" fillId="2" borderId="19" xfId="0" applyFont="1" applyFill="1" applyBorder="1" applyAlignment="1"/>
    <xf numFmtId="0" fontId="0" fillId="3" borderId="9" xfId="0" applyFill="1" applyBorder="1"/>
    <xf numFmtId="0" fontId="12" fillId="0" borderId="0" xfId="3" applyFont="1" applyAlignment="1">
      <alignment horizontal="left" vertical="center"/>
    </xf>
    <xf numFmtId="0" fontId="13" fillId="0" borderId="0" xfId="3" applyFont="1" applyAlignment="1">
      <alignment horizontal="left" vertical="center"/>
    </xf>
    <xf numFmtId="0" fontId="13" fillId="0" borderId="20" xfId="3" applyFont="1" applyBorder="1" applyAlignment="1">
      <alignment horizontal="left" vertical="center"/>
    </xf>
    <xf numFmtId="0" fontId="13" fillId="0" borderId="20" xfId="3" applyFont="1" applyBorder="1" applyAlignment="1">
      <alignment wrapText="1"/>
    </xf>
    <xf numFmtId="0" fontId="13" fillId="6" borderId="20" xfId="3" applyFont="1" applyFill="1" applyBorder="1" applyAlignment="1">
      <alignment horizontal="left" vertical="center"/>
    </xf>
    <xf numFmtId="0" fontId="12" fillId="6" borderId="20" xfId="3" applyFont="1" applyFill="1" applyBorder="1" applyAlignment="1">
      <alignment wrapText="1"/>
    </xf>
    <xf numFmtId="44" fontId="0" fillId="7" borderId="12" xfId="1" applyFont="1" applyFill="1" applyBorder="1"/>
    <xf numFmtId="164" fontId="0" fillId="7" borderId="9" xfId="0" applyNumberFormat="1" applyFill="1" applyBorder="1"/>
    <xf numFmtId="0" fontId="2" fillId="7" borderId="0" xfId="0" applyFont="1" applyFill="1" applyBorder="1" applyAlignment="1">
      <alignment horizontal="center" vertical="center" wrapText="1"/>
    </xf>
    <xf numFmtId="164" fontId="5" fillId="7" borderId="12" xfId="0" applyNumberFormat="1" applyFont="1" applyFill="1" applyBorder="1"/>
    <xf numFmtId="164" fontId="0" fillId="7" borderId="12" xfId="0" applyNumberFormat="1" applyFill="1" applyBorder="1"/>
    <xf numFmtId="44" fontId="0" fillId="7" borderId="12" xfId="0" applyNumberFormat="1" applyFill="1" applyBorder="1"/>
    <xf numFmtId="164" fontId="5" fillId="7" borderId="9" xfId="0" applyNumberFormat="1" applyFont="1" applyFill="1" applyBorder="1"/>
    <xf numFmtId="0" fontId="18" fillId="3" borderId="15" xfId="0" applyFont="1" applyFill="1" applyBorder="1"/>
    <xf numFmtId="0" fontId="18" fillId="3" borderId="15" xfId="0" applyFont="1" applyFill="1" applyBorder="1" applyAlignment="1">
      <alignment horizontal="right"/>
    </xf>
    <xf numFmtId="0" fontId="0" fillId="3" borderId="12" xfId="0" applyFill="1" applyBorder="1"/>
    <xf numFmtId="0" fontId="14" fillId="2" borderId="19" xfId="0" applyFont="1" applyFill="1" applyBorder="1" applyAlignment="1">
      <alignment horizontal="center"/>
    </xf>
    <xf numFmtId="44" fontId="18" fillId="3" borderId="15" xfId="0" applyNumberFormat="1" applyFont="1" applyFill="1" applyBorder="1"/>
    <xf numFmtId="49" fontId="5" fillId="0" borderId="7" xfId="0" applyNumberFormat="1" applyFont="1" applyFill="1" applyBorder="1" applyAlignment="1">
      <alignment horizontal="left"/>
    </xf>
    <xf numFmtId="0" fontId="0" fillId="0" borderId="0" xfId="0" applyFill="1" applyAlignment="1">
      <alignment horizontal="left"/>
    </xf>
    <xf numFmtId="164" fontId="5" fillId="0" borderId="7" xfId="0" applyNumberFormat="1" applyFont="1" applyFill="1" applyBorder="1" applyAlignment="1">
      <alignment horizontal="left"/>
    </xf>
    <xf numFmtId="164" fontId="5" fillId="0" borderId="0" xfId="0" applyNumberFormat="1" applyFont="1" applyFill="1" applyBorder="1" applyAlignment="1">
      <alignment horizontal="left"/>
    </xf>
    <xf numFmtId="165" fontId="0" fillId="0" borderId="0" xfId="0" applyNumberFormat="1" applyFill="1" applyAlignment="1">
      <alignment horizontal="left"/>
    </xf>
    <xf numFmtId="0" fontId="0" fillId="8" borderId="0" xfId="0" applyFill="1" applyAlignment="1">
      <alignment horizontal="left"/>
    </xf>
    <xf numFmtId="164" fontId="0" fillId="3" borderId="9" xfId="0" applyNumberFormat="1" applyFill="1" applyBorder="1"/>
    <xf numFmtId="165" fontId="0" fillId="7" borderId="9" xfId="0" applyNumberFormat="1" applyFill="1" applyBorder="1"/>
    <xf numFmtId="0" fontId="0" fillId="7" borderId="0" xfId="0" applyFill="1"/>
    <xf numFmtId="164" fontId="0" fillId="7" borderId="0" xfId="0" applyNumberFormat="1" applyFill="1"/>
    <xf numFmtId="0" fontId="3" fillId="5" borderId="2" xfId="0" applyFont="1" applyFill="1" applyBorder="1" applyAlignment="1">
      <alignment horizontal="left" vertical="center" wrapText="1"/>
    </xf>
    <xf numFmtId="0" fontId="21" fillId="5" borderId="2" xfId="0" applyFont="1" applyFill="1" applyBorder="1" applyAlignment="1">
      <alignment horizontal="right" vertical="center" wrapText="1"/>
    </xf>
    <xf numFmtId="0" fontId="21" fillId="5" borderId="2" xfId="0" applyFont="1" applyFill="1" applyBorder="1" applyAlignment="1">
      <alignment horizontal="left" vertical="center" wrapText="1"/>
    </xf>
    <xf numFmtId="165" fontId="21" fillId="5" borderId="2" xfId="0" applyNumberFormat="1" applyFont="1" applyFill="1" applyBorder="1" applyAlignment="1">
      <alignment horizontal="right" vertical="center" wrapText="1"/>
    </xf>
    <xf numFmtId="0" fontId="14" fillId="10" borderId="16" xfId="0" applyFont="1" applyFill="1" applyBorder="1" applyAlignment="1">
      <alignment horizontal="center" wrapText="1"/>
    </xf>
    <xf numFmtId="0" fontId="18" fillId="3" borderId="15" xfId="0" applyFont="1" applyFill="1" applyBorder="1" applyAlignment="1">
      <alignment horizontal="right" wrapText="1"/>
    </xf>
    <xf numFmtId="44" fontId="18" fillId="3" borderId="15" xfId="0" applyNumberFormat="1" applyFont="1" applyFill="1" applyBorder="1" applyAlignment="1">
      <alignment wrapText="1"/>
    </xf>
    <xf numFmtId="165" fontId="0" fillId="0" borderId="0" xfId="0" applyNumberFormat="1" applyAlignment="1">
      <alignment wrapText="1"/>
    </xf>
    <xf numFmtId="0" fontId="14" fillId="10" borderId="17" xfId="0" applyFont="1" applyFill="1" applyBorder="1" applyAlignment="1">
      <alignment horizont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7" borderId="22" xfId="0" applyFont="1" applyFill="1" applyBorder="1" applyAlignment="1">
      <alignment horizontal="center" vertical="center" wrapText="1"/>
    </xf>
    <xf numFmtId="0" fontId="2" fillId="4" borderId="22" xfId="0" quotePrefix="1" applyFont="1" applyFill="1" applyBorder="1" applyAlignment="1">
      <alignment horizontal="center" vertical="center" wrapText="1"/>
    </xf>
    <xf numFmtId="0" fontId="0" fillId="3" borderId="24" xfId="0" applyFill="1" applyBorder="1"/>
    <xf numFmtId="44" fontId="0" fillId="3" borderId="24" xfId="1" applyFont="1" applyFill="1" applyBorder="1"/>
    <xf numFmtId="164" fontId="0" fillId="7" borderId="24" xfId="0" applyNumberFormat="1" applyFill="1" applyBorder="1"/>
    <xf numFmtId="165" fontId="0" fillId="7" borderId="24" xfId="2" applyNumberFormat="1" applyFont="1" applyFill="1" applyBorder="1"/>
    <xf numFmtId="164" fontId="5" fillId="7" borderId="24" xfId="0" applyNumberFormat="1" applyFont="1" applyFill="1" applyBorder="1"/>
    <xf numFmtId="0" fontId="19" fillId="9" borderId="18" xfId="0" applyFont="1" applyFill="1" applyBorder="1" applyAlignment="1">
      <alignment horizontal="right" wrapText="1"/>
    </xf>
    <xf numFmtId="0" fontId="15" fillId="2" borderId="25" xfId="0" applyFont="1" applyFill="1" applyBorder="1"/>
    <xf numFmtId="0" fontId="14" fillId="2" borderId="26" xfId="0" applyFont="1" applyFill="1" applyBorder="1" applyAlignment="1"/>
    <xf numFmtId="0" fontId="14" fillId="2" borderId="26" xfId="0" applyFont="1" applyFill="1" applyBorder="1" applyAlignment="1">
      <alignment horizontal="center"/>
    </xf>
    <xf numFmtId="0" fontId="14" fillId="2" borderId="27" xfId="0" applyFont="1" applyFill="1" applyBorder="1" applyAlignment="1">
      <alignment horizontal="center"/>
    </xf>
    <xf numFmtId="0" fontId="19" fillId="2" borderId="28" xfId="0" applyFont="1" applyFill="1" applyBorder="1" applyAlignment="1">
      <alignment horizontal="center"/>
    </xf>
    <xf numFmtId="0" fontId="19" fillId="2" borderId="29" xfId="0" applyFont="1" applyFill="1" applyBorder="1" applyAlignment="1">
      <alignment horizontal="center"/>
    </xf>
    <xf numFmtId="44" fontId="18" fillId="3" borderId="30" xfId="0" applyNumberFormat="1" applyFont="1" applyFill="1" applyBorder="1"/>
    <xf numFmtId="165" fontId="19" fillId="9" borderId="33" xfId="0" applyNumberFormat="1" applyFont="1" applyFill="1" applyBorder="1"/>
    <xf numFmtId="165" fontId="19" fillId="9" borderId="34" xfId="0" applyNumberFormat="1" applyFont="1" applyFill="1" applyBorder="1"/>
    <xf numFmtId="0" fontId="14" fillId="0" borderId="0" xfId="0" applyFont="1" applyFill="1" applyBorder="1" applyAlignment="1">
      <alignment horizontal="center"/>
    </xf>
    <xf numFmtId="0" fontId="14" fillId="0" borderId="35" xfId="0" applyFont="1" applyFill="1" applyBorder="1" applyAlignment="1">
      <alignment horizontal="center"/>
    </xf>
    <xf numFmtId="0" fontId="18" fillId="3" borderId="36" xfId="0" applyFont="1" applyFill="1" applyBorder="1"/>
    <xf numFmtId="0" fontId="18" fillId="0" borderId="15" xfId="0" applyFont="1" applyFill="1" applyBorder="1" applyAlignment="1">
      <alignment wrapText="1"/>
    </xf>
    <xf numFmtId="0" fontId="18" fillId="3" borderId="38" xfId="0" applyFont="1" applyFill="1" applyBorder="1" applyAlignment="1">
      <alignment wrapText="1"/>
    </xf>
    <xf numFmtId="0" fontId="18" fillId="12" borderId="20" xfId="0" applyFont="1" applyFill="1" applyBorder="1" applyAlignment="1">
      <alignment horizontal="center"/>
    </xf>
    <xf numFmtId="0" fontId="18" fillId="11" borderId="20" xfId="0" applyFont="1" applyFill="1" applyBorder="1" applyAlignment="1">
      <alignment wrapText="1"/>
    </xf>
    <xf numFmtId="44" fontId="18" fillId="11" borderId="20" xfId="0" applyNumberFormat="1" applyFont="1" applyFill="1" applyBorder="1" applyAlignment="1">
      <alignment wrapText="1"/>
    </xf>
    <xf numFmtId="0" fontId="19" fillId="9" borderId="20" xfId="0" applyFont="1" applyFill="1" applyBorder="1" applyAlignment="1">
      <alignment horizontal="right"/>
    </xf>
    <xf numFmtId="165" fontId="14" fillId="9" borderId="20" xfId="0" applyNumberFormat="1" applyFont="1" applyFill="1" applyBorder="1" applyAlignment="1">
      <alignment wrapText="1"/>
    </xf>
    <xf numFmtId="164" fontId="5" fillId="8" borderId="7" xfId="0" applyNumberFormat="1" applyFont="1" applyFill="1" applyBorder="1" applyAlignment="1">
      <alignment horizontal="left"/>
    </xf>
    <xf numFmtId="0" fontId="2" fillId="7" borderId="0" xfId="0" applyFont="1" applyFill="1" applyAlignment="1">
      <alignment vertical="center" wrapText="1"/>
    </xf>
    <xf numFmtId="0" fontId="2" fillId="3" borderId="5" xfId="0" applyFont="1" applyFill="1" applyBorder="1" applyAlignment="1">
      <alignment horizontal="center" vertical="center" wrapText="1"/>
    </xf>
    <xf numFmtId="0" fontId="0" fillId="3" borderId="23" xfId="0" applyFill="1" applyBorder="1"/>
    <xf numFmtId="0" fontId="0" fillId="3" borderId="10" xfId="0" applyFill="1" applyBorder="1"/>
    <xf numFmtId="0" fontId="21" fillId="3" borderId="2" xfId="0" applyFont="1" applyFill="1" applyBorder="1" applyAlignment="1">
      <alignment horizontal="right" vertical="center" wrapText="1"/>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14" borderId="2" xfId="0" applyFont="1" applyFill="1" applyBorder="1" applyAlignment="1">
      <alignment horizontal="center" vertical="center" wrapText="1"/>
    </xf>
    <xf numFmtId="165" fontId="4" fillId="14" borderId="2" xfId="0" applyNumberFormat="1" applyFont="1" applyFill="1" applyBorder="1" applyAlignment="1">
      <alignment horizontal="center" vertical="center" wrapText="1"/>
    </xf>
    <xf numFmtId="0" fontId="5" fillId="0" borderId="0" xfId="0" applyFont="1"/>
    <xf numFmtId="0" fontId="19" fillId="9" borderId="37" xfId="0" applyFont="1" applyFill="1" applyBorder="1" applyAlignment="1">
      <alignment horizontal="right"/>
    </xf>
    <xf numFmtId="0" fontId="19" fillId="9" borderId="31" xfId="0" applyFont="1" applyFill="1" applyBorder="1" applyAlignment="1">
      <alignment horizontal="right"/>
    </xf>
    <xf numFmtId="0" fontId="19" fillId="9" borderId="32" xfId="0" applyFont="1" applyFill="1" applyBorder="1" applyAlignment="1">
      <alignment horizontal="right"/>
    </xf>
  </cellXfs>
  <cellStyles count="10">
    <cellStyle name="Currency" xfId="1" builtinId="4"/>
    <cellStyle name="Followed Hyperlink" xfId="5" builtinId="9" hidden="1"/>
    <cellStyle name="Followed Hyperlink" xfId="7" builtinId="9" hidden="1"/>
    <cellStyle name="Followed Hyperlink" xfId="9" builtinId="9" hidden="1"/>
    <cellStyle name="Hyperlink" xfId="4" builtinId="8" hidden="1"/>
    <cellStyle name="Hyperlink" xfId="6" builtinId="8" hidden="1"/>
    <cellStyle name="Hyperlink" xfId="8" builtinId="8" hidden="1"/>
    <cellStyle name="Normal" xfId="0" builtinId="0"/>
    <cellStyle name="Normal 2" xfId="3" xr:uid="{00000000-0005-0000-0000-000008000000}"/>
    <cellStyle name="Percent" xfId="2" builtinId="5"/>
  </cellStyles>
  <dxfs count="42">
    <dxf>
      <numFmt numFmtId="30" formatCode="@"/>
    </dxf>
    <dxf>
      <font>
        <b val="0"/>
        <i val="0"/>
        <strike val="0"/>
        <condense val="0"/>
        <extend val="0"/>
        <outline val="0"/>
        <shadow val="0"/>
        <u val="none"/>
        <vertAlign val="baseline"/>
        <sz val="10"/>
        <color rgb="FF000000"/>
        <name val="Arial"/>
        <scheme val="none"/>
      </font>
      <fill>
        <patternFill patternType="none">
          <fgColor rgb="FFD9E1F2"/>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i val="0"/>
        <strike val="0"/>
        <condense val="0"/>
        <extend val="0"/>
        <outline val="0"/>
        <shadow val="0"/>
        <u val="none"/>
        <vertAlign val="baseline"/>
        <sz val="11"/>
        <color auto="1"/>
        <name val="Arial"/>
        <scheme val="none"/>
      </font>
    </dxf>
    <dxf>
      <fill>
        <patternFill patternType="none">
          <fgColor indexed="64"/>
          <bgColor indexed="65"/>
        </patternFill>
      </fill>
      <border diagonalUp="0" diagonalDown="0">
        <left style="dotted">
          <color auto="1"/>
        </left>
        <right style="thin">
          <color auto="1"/>
        </right>
        <top style="thin">
          <color auto="1"/>
        </top>
        <bottom style="thin">
          <color auto="1"/>
        </bottom>
        <vertical style="dotted">
          <color auto="1"/>
        </vertical>
        <horizontal style="thin">
          <color auto="1"/>
        </horizontal>
      </border>
    </dxf>
    <dxf>
      <numFmt numFmtId="165" formatCode="0.0%"/>
      <fill>
        <patternFill patternType="solid">
          <fgColor indexed="64"/>
          <bgColor theme="9" tint="0.39997558519241921"/>
        </patternFill>
      </fill>
      <border diagonalUp="0" diagonalDown="0" outline="0">
        <left style="dotted">
          <color auto="1"/>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quot;$&quot;#,##0.00"/>
      <fill>
        <patternFill patternType="solid">
          <fgColor indexed="64"/>
          <bgColor theme="9" tint="0.39997558519241921"/>
        </patternFill>
      </fill>
      <border diagonalUp="0" diagonalDown="0" outline="0">
        <left style="dotted">
          <color auto="1"/>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quot;$&quot;#,##0.00"/>
      <fill>
        <patternFill patternType="solid">
          <fgColor indexed="64"/>
          <bgColor theme="9" tint="0.39997558519241921"/>
        </patternFill>
      </fill>
      <border diagonalUp="0" diagonalDown="0">
        <left style="dotted">
          <color auto="1"/>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quot;$&quot;#,##0.00"/>
      <fill>
        <patternFill patternType="solid">
          <fgColor indexed="64"/>
          <bgColor theme="9" tint="0.39997558519241921"/>
        </patternFill>
      </fill>
      <border diagonalUp="0" diagonalDown="0" outline="0">
        <left style="dotted">
          <color auto="1"/>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quot;$&quot;#,##0.00"/>
      <fill>
        <patternFill patternType="none">
          <fgColor indexed="64"/>
          <bgColor indexed="65"/>
        </patternFill>
      </fill>
      <border diagonalUp="0" diagonalDown="0">
        <left style="dotted">
          <color auto="1"/>
        </left>
        <right style="dotted">
          <color auto="1"/>
        </right>
        <top style="thin">
          <color auto="1"/>
        </top>
        <bottom style="thin">
          <color auto="1"/>
        </bottom>
        <vertical style="dotted">
          <color auto="1"/>
        </vertical>
        <horizontal style="thin">
          <color auto="1"/>
        </horizontal>
      </border>
    </dxf>
    <dxf>
      <font>
        <b val="0"/>
        <i val="0"/>
        <strike val="0"/>
        <condense val="0"/>
        <extend val="0"/>
        <outline val="0"/>
        <shadow val="0"/>
        <u val="none"/>
        <vertAlign val="baseline"/>
        <sz val="10"/>
        <color theme="1"/>
        <name val="Calibri"/>
        <scheme val="minor"/>
      </font>
      <numFmt numFmtId="164" formatCode="&quot;$&quot;#,##0.00"/>
      <fill>
        <patternFill patternType="none">
          <fgColor indexed="64"/>
          <bgColor indexed="65"/>
        </patternFill>
      </fill>
      <border diagonalUp="0" diagonalDown="0">
        <left style="dotted">
          <color auto="1"/>
        </left>
        <right style="dotted">
          <color auto="1"/>
        </right>
        <top style="thin">
          <color auto="1"/>
        </top>
        <bottom style="thin">
          <color auto="1"/>
        </bottom>
        <vertical/>
        <horizontal/>
      </border>
    </dxf>
    <dxf>
      <numFmt numFmtId="164" formatCode="&quot;$&quot;#,##0.00"/>
      <fill>
        <patternFill patternType="solid">
          <fgColor indexed="64"/>
          <bgColor theme="5" tint="0.39997558519241921"/>
        </patternFill>
      </fill>
      <border diagonalUp="0" diagonalDown="0" outline="0">
        <left style="dotted">
          <color auto="1"/>
        </left>
        <right style="dotted">
          <color auto="1"/>
        </right>
        <top style="thin">
          <color auto="1"/>
        </top>
        <bottom style="thin">
          <color auto="1"/>
        </bottom>
      </border>
    </dxf>
    <dxf>
      <fill>
        <patternFill patternType="solid">
          <fgColor indexed="64"/>
          <bgColor theme="5" tint="0.39997558519241921"/>
        </patternFill>
      </fill>
      <border diagonalUp="0" diagonalDown="0" outline="0">
        <left style="dotted">
          <color auto="1"/>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right" vertical="bottom" textRotation="0" wrapText="0" indent="0" justifyLastLine="0" shrinkToFit="0" readingOrder="0"/>
      <border diagonalUp="0" diagonalDown="0">
        <left style="dotted">
          <color auto="1"/>
        </left>
        <right style="dotted">
          <color auto="1"/>
        </right>
        <top style="thin">
          <color auto="1"/>
        </top>
        <bottom style="thin">
          <color auto="1"/>
        </bottom>
        <vertical style="dotted">
          <color auto="1"/>
        </vertical>
        <horizontal style="thin">
          <color auto="1"/>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dotted">
          <color auto="1"/>
        </left>
        <right style="dotted">
          <color auto="1"/>
        </right>
        <top style="thin">
          <color auto="1"/>
        </top>
        <bottom style="thin">
          <color auto="1"/>
        </bottom>
        <vertical style="dotted">
          <color auto="1"/>
        </vertical>
        <horizontal style="thin">
          <color auto="1"/>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right" vertical="bottom" textRotation="0" wrapText="0" indent="0" justifyLastLine="0" shrinkToFit="0" readingOrder="0"/>
      <border diagonalUp="0" diagonalDown="0">
        <left style="dotted">
          <color auto="1"/>
        </left>
        <right style="dotted">
          <color auto="1"/>
        </right>
        <top style="thin">
          <color auto="1"/>
        </top>
        <bottom style="thin">
          <color auto="1"/>
        </bottom>
        <vertical style="dotted">
          <color auto="1"/>
        </vertical>
        <horizontal style="thin">
          <color auto="1"/>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left style="thin">
          <color auto="1"/>
        </left>
        <right style="dotted">
          <color auto="1"/>
        </right>
        <top style="thin">
          <color auto="1"/>
        </top>
        <bottom style="thin">
          <color auto="1"/>
        </bottom>
        <vertical style="dotted">
          <color auto="1"/>
        </vertical>
        <horizontal style="thin">
          <color auto="1"/>
        </horizontal>
      </border>
    </dxf>
    <dxf>
      <border outline="0">
        <left style="thin">
          <color rgb="FF000000"/>
        </left>
        <top style="medium">
          <color rgb="FF000000"/>
        </top>
      </border>
    </dxf>
    <dxf>
      <fill>
        <patternFill patternType="none">
          <fgColor rgb="FF000000"/>
          <bgColor rgb="FFFFFFFF"/>
        </patternFill>
      </fill>
    </dxf>
    <dxf>
      <fill>
        <patternFill patternType="none">
          <fgColor indexed="64"/>
          <bgColor indexed="65"/>
        </patternFill>
      </fill>
      <alignment horizontal="left" vertical="bottom" textRotation="0" wrapText="0" indent="0" justifyLastLine="0" shrinkToFit="0" readingOrder="0"/>
    </dxf>
    <dxf>
      <fill>
        <patternFill patternType="solid">
          <fgColor indexed="64"/>
          <bgColor theme="5" tint="0.39997558519241921"/>
        </patternFill>
      </fill>
      <border diagonalUp="0" diagonalDown="0" outline="0">
        <left style="dotted">
          <color auto="1"/>
        </left>
        <right style="thin">
          <color auto="1"/>
        </right>
        <top style="thin">
          <color auto="1"/>
        </top>
        <bottom style="thin">
          <color auto="1"/>
        </bottom>
      </border>
    </dxf>
    <dxf>
      <numFmt numFmtId="165" formatCode="0.0%"/>
      <fill>
        <patternFill patternType="none">
          <fgColor indexed="64"/>
          <bgColor indexed="65"/>
        </patternFill>
      </fill>
      <border diagonalUp="0" diagonalDown="0" outline="0">
        <left style="dotted">
          <color auto="1"/>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quot;$&quot;#,##0.00"/>
      <fill>
        <patternFill patternType="solid">
          <fgColor indexed="64"/>
          <bgColor theme="9" tint="0.39997558519241921"/>
        </patternFill>
      </fill>
      <border diagonalUp="0" diagonalDown="0" outline="0">
        <left style="dotted">
          <color auto="1"/>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quot;$&quot;#,##0.00"/>
      <fill>
        <patternFill patternType="solid">
          <fgColor indexed="64"/>
          <bgColor theme="9" tint="0.39997558519241921"/>
        </patternFill>
      </fill>
      <border diagonalUp="0" diagonalDown="0" outline="0">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quot;$&quot;#,##0.00"/>
      <fill>
        <patternFill patternType="solid">
          <fgColor indexed="64"/>
          <bgColor theme="9" tint="0.39997558519241921"/>
        </patternFill>
      </fill>
      <border diagonalUp="0" diagonalDown="0" outline="0">
        <left/>
        <right style="dotted">
          <color auto="1"/>
        </right>
        <top style="thin">
          <color auto="1"/>
        </top>
        <bottom/>
      </border>
    </dxf>
    <dxf>
      <font>
        <b val="0"/>
        <i val="0"/>
        <strike val="0"/>
        <condense val="0"/>
        <extend val="0"/>
        <outline val="0"/>
        <shadow val="0"/>
        <u val="none"/>
        <vertAlign val="baseline"/>
        <sz val="10"/>
        <color theme="1"/>
        <name val="Calibri"/>
        <scheme val="minor"/>
      </font>
      <numFmt numFmtId="164" formatCode="&quot;$&quot;#,##0.00"/>
      <fill>
        <patternFill patternType="none">
          <fgColor indexed="64"/>
          <bgColor indexed="65"/>
        </patternFill>
      </fill>
      <border diagonalUp="0" diagonalDown="0" outline="0">
        <left style="dotted">
          <color auto="1"/>
        </left>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quot;$&quot;#,##0.00"/>
      <fill>
        <patternFill patternType="none">
          <fgColor indexed="64"/>
          <bgColor indexed="65"/>
        </patternFill>
      </fill>
      <border diagonalUp="0" diagonalDown="0">
        <left style="dotted">
          <color auto="1"/>
        </left>
        <right style="dotted">
          <color auto="1"/>
        </right>
        <top style="thin">
          <color auto="1"/>
        </top>
        <bottom style="thin">
          <color auto="1"/>
        </bottom>
        <vertical style="dotted">
          <color auto="1"/>
        </vertical>
        <horizontal style="thin">
          <color auto="1"/>
        </horizontal>
      </border>
    </dxf>
    <dxf>
      <numFmt numFmtId="164" formatCode="&quot;$&quot;#,##0.00"/>
      <fill>
        <patternFill patternType="solid">
          <fgColor indexed="64"/>
          <bgColor theme="9" tint="0.39997558519241921"/>
        </patternFill>
      </fill>
      <border diagonalUp="0" diagonalDown="0" outline="0">
        <left style="dotted">
          <color auto="1"/>
        </left>
        <right style="dotted">
          <color auto="1"/>
        </right>
        <top style="thin">
          <color auto="1"/>
        </top>
        <bottom style="thin">
          <color auto="1"/>
        </bottom>
      </border>
    </dxf>
    <dxf>
      <fill>
        <patternFill patternType="solid">
          <fgColor indexed="64"/>
          <bgColor theme="5" tint="0.39997558519241921"/>
        </patternFill>
      </fill>
      <border diagonalUp="0" diagonalDown="0" outline="0">
        <left style="dotted">
          <color auto="1"/>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164" formatCode="&quot;$&quot;#,##0.00"/>
      <fill>
        <patternFill patternType="none">
          <fgColor indexed="64"/>
          <bgColor indexed="65"/>
        </patternFill>
      </fill>
      <alignment horizontal="right" vertical="bottom" textRotation="0" wrapText="0" indent="0" justifyLastLine="0" shrinkToFit="0" readingOrder="0"/>
      <border diagonalUp="0" diagonalDown="0" outline="0">
        <left style="dotted">
          <color auto="1"/>
        </left>
        <right style="dotted">
          <color auto="1"/>
        </right>
        <top style="thin">
          <color auto="1"/>
        </top>
        <bottom style="thin">
          <color auto="1"/>
        </bottom>
      </border>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right" vertical="bottom" textRotation="0" wrapText="0" indent="0" justifyLastLine="0" shrinkToFit="0" readingOrder="0"/>
      <border diagonalUp="0" diagonalDown="0">
        <left style="dotted">
          <color auto="1"/>
        </left>
        <right style="dotted">
          <color auto="1"/>
        </right>
        <top style="thin">
          <color auto="1"/>
        </top>
        <bottom style="thin">
          <color auto="1"/>
        </bottom>
        <vertical style="dotted">
          <color auto="1"/>
        </vertical>
        <horizontal style="thin">
          <color auto="1"/>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dotted">
          <color auto="1"/>
        </left>
        <right style="dotted">
          <color auto="1"/>
        </right>
        <top style="thin">
          <color auto="1"/>
        </top>
        <bottom style="thin">
          <color auto="1"/>
        </bottom>
        <vertical style="dotted">
          <color auto="1"/>
        </vertical>
        <horizontal style="thin">
          <color auto="1"/>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right" vertical="bottom" textRotation="0" wrapText="0" indent="0" justifyLastLine="0" shrinkToFit="0" readingOrder="0"/>
      <border diagonalUp="0" diagonalDown="0">
        <left style="dotted">
          <color auto="1"/>
        </left>
        <right style="dotted">
          <color auto="1"/>
        </right>
        <top style="thin">
          <color auto="1"/>
        </top>
        <bottom style="thin">
          <color auto="1"/>
        </bottom>
        <vertical style="dotted">
          <color auto="1"/>
        </vertical>
        <horizontal style="thin">
          <color auto="1"/>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left style="thin">
          <color auto="1"/>
        </left>
        <right style="dotted">
          <color auto="1"/>
        </right>
        <top style="thin">
          <color auto="1"/>
        </top>
        <bottom style="thin">
          <color auto="1"/>
        </bottom>
        <vertical style="dotted">
          <color auto="1"/>
        </vertical>
        <horizontal style="thin">
          <color auto="1"/>
        </horizontal>
      </border>
    </dxf>
    <dxf>
      <border outline="0">
        <left style="thin">
          <color theme="1"/>
        </left>
        <top style="medium">
          <color indexed="64"/>
        </top>
      </border>
    </dxf>
    <dxf>
      <fill>
        <patternFill patternType="none">
          <fgColor indexed="64"/>
          <bgColor indexed="65"/>
        </patternFill>
      </fill>
    </dxf>
    <dxf>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66675</xdr:rowOff>
    </xdr:from>
    <xdr:to>
      <xdr:col>1</xdr:col>
      <xdr:colOff>2085975</xdr:colOff>
      <xdr:row>5</xdr:row>
      <xdr:rowOff>76200</xdr:rowOff>
    </xdr:to>
    <xdr:pic>
      <xdr:nvPicPr>
        <xdr:cNvPr id="3" name="Picture 2">
          <a:extLst>
            <a:ext uri="{FF2B5EF4-FFF2-40B4-BE49-F238E27FC236}">
              <a16:creationId xmlns:a16="http://schemas.microsoft.com/office/drawing/2014/main" id="{D6B5ADBB-960A-4D90-93E9-6D39DF74F00D}"/>
            </a:ext>
          </a:extLst>
        </xdr:cNvPr>
        <xdr:cNvPicPr>
          <a:picLocks noChangeAspect="1"/>
        </xdr:cNvPicPr>
      </xdr:nvPicPr>
      <xdr:blipFill>
        <a:blip xmlns:r="http://schemas.openxmlformats.org/officeDocument/2006/relationships" r:embed="rId1"/>
        <a:stretch>
          <a:fillRect/>
        </a:stretch>
      </xdr:blipFill>
      <xdr:spPr>
        <a:xfrm>
          <a:off x="285750" y="66675"/>
          <a:ext cx="2047875" cy="1009650"/>
        </a:xfrm>
        <a:prstGeom prst="rect">
          <a:avLst/>
        </a:prstGeom>
      </xdr:spPr>
    </xdr:pic>
    <xdr:clientData/>
  </xdr:twoCellAnchor>
  <xdr:twoCellAnchor editAs="oneCell">
    <xdr:from>
      <xdr:col>1</xdr:col>
      <xdr:colOff>2724150</xdr:colOff>
      <xdr:row>0</xdr:row>
      <xdr:rowOff>104775</xdr:rowOff>
    </xdr:from>
    <xdr:to>
      <xdr:col>1</xdr:col>
      <xdr:colOff>6858000</xdr:colOff>
      <xdr:row>5</xdr:row>
      <xdr:rowOff>76200</xdr:rowOff>
    </xdr:to>
    <xdr:pic>
      <xdr:nvPicPr>
        <xdr:cNvPr id="4" name="Picture 3">
          <a:extLst>
            <a:ext uri="{FF2B5EF4-FFF2-40B4-BE49-F238E27FC236}">
              <a16:creationId xmlns:a16="http://schemas.microsoft.com/office/drawing/2014/main" id="{28A21E5F-9944-4EBA-A000-7DF8791D9AD1}"/>
            </a:ext>
          </a:extLst>
        </xdr:cNvPr>
        <xdr:cNvPicPr>
          <a:picLocks noChangeAspect="1"/>
        </xdr:cNvPicPr>
      </xdr:nvPicPr>
      <xdr:blipFill>
        <a:blip xmlns:r="http://schemas.openxmlformats.org/officeDocument/2006/relationships" r:embed="rId2"/>
        <a:stretch>
          <a:fillRect/>
        </a:stretch>
      </xdr:blipFill>
      <xdr:spPr>
        <a:xfrm>
          <a:off x="2971800" y="104775"/>
          <a:ext cx="4133850" cy="971550"/>
        </a:xfrm>
        <a:prstGeom prst="rect">
          <a:avLst/>
        </a:prstGeom>
      </xdr:spPr>
    </xdr:pic>
    <xdr:clientData/>
  </xdr:twoCellAnchor>
  <xdr:twoCellAnchor editAs="oneCell">
    <xdr:from>
      <xdr:col>1</xdr:col>
      <xdr:colOff>7353300</xdr:colOff>
      <xdr:row>1</xdr:row>
      <xdr:rowOff>57150</xdr:rowOff>
    </xdr:from>
    <xdr:to>
      <xdr:col>1</xdr:col>
      <xdr:colOff>10077450</xdr:colOff>
      <xdr:row>5</xdr:row>
      <xdr:rowOff>123825</xdr:rowOff>
    </xdr:to>
    <xdr:pic>
      <xdr:nvPicPr>
        <xdr:cNvPr id="5" name="Picture 4">
          <a:extLst>
            <a:ext uri="{FF2B5EF4-FFF2-40B4-BE49-F238E27FC236}">
              <a16:creationId xmlns:a16="http://schemas.microsoft.com/office/drawing/2014/main" id="{8C6F02DE-A7A5-4D92-87A7-F6479710CE45}"/>
            </a:ext>
          </a:extLst>
        </xdr:cNvPr>
        <xdr:cNvPicPr>
          <a:picLocks noChangeAspect="1"/>
        </xdr:cNvPicPr>
      </xdr:nvPicPr>
      <xdr:blipFill>
        <a:blip xmlns:r="http://schemas.openxmlformats.org/officeDocument/2006/relationships" r:embed="rId3"/>
        <a:stretch>
          <a:fillRect/>
        </a:stretch>
      </xdr:blipFill>
      <xdr:spPr>
        <a:xfrm>
          <a:off x="7600950" y="257175"/>
          <a:ext cx="2724150" cy="866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NDC%20datas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2">
          <cell r="A2" t="str">
            <v>Gleevec (imatinib)</v>
          </cell>
          <cell r="B2">
            <v>1</v>
          </cell>
        </row>
        <row r="3">
          <cell r="A3" t="str">
            <v>Gleevec (imatinib)</v>
          </cell>
          <cell r="B3">
            <v>1</v>
          </cell>
        </row>
        <row r="4">
          <cell r="A4" t="str">
            <v>Auvi-Q (epinephrine auto-injector)</v>
          </cell>
          <cell r="B4">
            <v>2</v>
          </cell>
        </row>
        <row r="5">
          <cell r="A5" t="str">
            <v>Auvi-Q (epinephrine auto-injector)</v>
          </cell>
          <cell r="B5">
            <v>2</v>
          </cell>
        </row>
        <row r="6">
          <cell r="A6" t="str">
            <v>Auvi-Q (epinephrine auto-injector)</v>
          </cell>
          <cell r="B6">
            <v>2</v>
          </cell>
        </row>
        <row r="7">
          <cell r="A7" t="str">
            <v>Auvi-Q (epinephrine auto-injector)</v>
          </cell>
          <cell r="B7">
            <v>2</v>
          </cell>
        </row>
        <row r="8">
          <cell r="A8" t="str">
            <v>Auvi-Q (epinephrine auto-injector)</v>
          </cell>
          <cell r="B8">
            <v>2</v>
          </cell>
        </row>
        <row r="9">
          <cell r="A9" t="str">
            <v>Penlac External (ciclopirox solution 8%)</v>
          </cell>
          <cell r="B9">
            <v>3</v>
          </cell>
        </row>
        <row r="10">
          <cell r="A10" t="str">
            <v>Carafate 1g tablets</v>
          </cell>
          <cell r="B10">
            <v>4</v>
          </cell>
        </row>
        <row r="11">
          <cell r="A11" t="str">
            <v>Vanos External (Fluocinonide 0.1% cream)</v>
          </cell>
          <cell r="B11">
            <v>5</v>
          </cell>
        </row>
        <row r="12">
          <cell r="A12" t="str">
            <v>Vanos External (Fluocinonide 0.1% cream)</v>
          </cell>
          <cell r="B12">
            <v>5</v>
          </cell>
        </row>
        <row r="13">
          <cell r="A13" t="str">
            <v>Vanos External (Fluocinonide 0.1% cream)</v>
          </cell>
          <cell r="B13">
            <v>5</v>
          </cell>
        </row>
        <row r="14">
          <cell r="A14" t="str">
            <v>Vanos External (Fluocinonide 0.1% cream)</v>
          </cell>
          <cell r="B14">
            <v>5</v>
          </cell>
        </row>
        <row r="15">
          <cell r="A15" t="str">
            <v>Prenate (prenatal multivitamins) - multiple preparations e.g, Prenate DHA, Prenate Star, etc.</v>
          </cell>
          <cell r="B15">
            <v>6</v>
          </cell>
        </row>
        <row r="16">
          <cell r="A16" t="str">
            <v>Prenate (prenatal multivitamins) - multiple preparations e.g, Prenate DHA, Prenate Star, etc.</v>
          </cell>
          <cell r="B16">
            <v>6</v>
          </cell>
        </row>
        <row r="17">
          <cell r="A17" t="str">
            <v>Prenate (prenatal multivitamins) - multiple preparations e.g, Prenate DHA, Prenate Star, etc.</v>
          </cell>
          <cell r="B17">
            <v>6</v>
          </cell>
        </row>
        <row r="18">
          <cell r="A18" t="str">
            <v>Prenate (prenatal multivitamins) - multiple preparations e.g, Prenate DHA, Prenate Star, etc.</v>
          </cell>
          <cell r="B18">
            <v>6</v>
          </cell>
        </row>
        <row r="19">
          <cell r="A19" t="str">
            <v>Prenate (prenatal multivitamins) - multiple preparations e.g, Prenate DHA, Prenate Star, etc.</v>
          </cell>
          <cell r="B19">
            <v>6</v>
          </cell>
        </row>
        <row r="20">
          <cell r="A20" t="str">
            <v>Prenate (prenatal multivitamins) - multiple preparations e.g, Prenate DHA, Prenate Star, etc.</v>
          </cell>
          <cell r="B20">
            <v>6</v>
          </cell>
        </row>
        <row r="21">
          <cell r="A21" t="str">
            <v>Prenate (prenatal multivitamins) - multiple preparations e.g, Prenate DHA, Prenate Star, etc.</v>
          </cell>
          <cell r="B21">
            <v>6</v>
          </cell>
        </row>
        <row r="22">
          <cell r="A22" t="str">
            <v>Prenate (prenatal multivitamins) - multiple preparations e.g, Prenate DHA, Prenate Star, etc.</v>
          </cell>
          <cell r="B22">
            <v>6</v>
          </cell>
        </row>
        <row r="23">
          <cell r="A23" t="str">
            <v>Prenate (prenatal multivitamins) - multiple preparations e.g, Prenate DHA, Prenate Star, etc.</v>
          </cell>
          <cell r="B23">
            <v>6</v>
          </cell>
        </row>
        <row r="24">
          <cell r="A24" t="str">
            <v>Nexium Capsule Delayed Release (esomeprazole magnesium)</v>
          </cell>
          <cell r="B24">
            <v>7</v>
          </cell>
        </row>
        <row r="25">
          <cell r="A25" t="str">
            <v>Nexium Capsule Delayed Release (esomeprazole magnesium)</v>
          </cell>
          <cell r="B25">
            <v>7</v>
          </cell>
        </row>
        <row r="26">
          <cell r="A26" t="str">
            <v>Nexium Capsule Delayed Release (esomeprazole magnesium)</v>
          </cell>
          <cell r="B26">
            <v>7</v>
          </cell>
        </row>
        <row r="27">
          <cell r="A27" t="str">
            <v>Nexium Capsule Delayed Release (esomeprazole magnesium)</v>
          </cell>
          <cell r="B27">
            <v>7</v>
          </cell>
        </row>
        <row r="28">
          <cell r="A28" t="str">
            <v>Nexium Capsule Delayed Release (esomeprazole magnesium)</v>
          </cell>
          <cell r="B28">
            <v>7</v>
          </cell>
        </row>
        <row r="29">
          <cell r="A29" t="str">
            <v>Nexium Capsule Delayed Release (esomeprazole magnesium)</v>
          </cell>
          <cell r="B29">
            <v>7</v>
          </cell>
        </row>
        <row r="30">
          <cell r="A30" t="str">
            <v>Nexium Capsule Delayed Release (esomeprazole magnesium)</v>
          </cell>
          <cell r="B30">
            <v>7</v>
          </cell>
        </row>
        <row r="31">
          <cell r="A31" t="str">
            <v>Nexium Capsule Delayed Release (esomeprazole magnesium)</v>
          </cell>
          <cell r="B31">
            <v>7</v>
          </cell>
        </row>
        <row r="32">
          <cell r="A32" t="str">
            <v>Nexium Capsule Delayed Release (esomeprazole magnesium)</v>
          </cell>
          <cell r="B32">
            <v>7</v>
          </cell>
        </row>
        <row r="33">
          <cell r="A33" t="str">
            <v>Nexium Capsule Delayed Release (esomeprazole magnesium)</v>
          </cell>
          <cell r="B33">
            <v>7</v>
          </cell>
        </row>
        <row r="34">
          <cell r="A34" t="str">
            <v>Nexium Capsule Delayed Release (esomeprazole magnesium)</v>
          </cell>
          <cell r="B34">
            <v>7</v>
          </cell>
        </row>
        <row r="35">
          <cell r="A35" t="str">
            <v>Nexium Capsule Delayed Release (esomeprazole magnesium)</v>
          </cell>
          <cell r="B35">
            <v>7</v>
          </cell>
        </row>
        <row r="36">
          <cell r="A36" t="str">
            <v>Nexium Capsule Delayed Release (esomeprazole magnesium)</v>
          </cell>
          <cell r="B36">
            <v>7</v>
          </cell>
        </row>
        <row r="37">
          <cell r="A37" t="str">
            <v>Nexium Capsule Delayed Release (esomeprazole magnesium)</v>
          </cell>
          <cell r="B37">
            <v>7</v>
          </cell>
        </row>
        <row r="38">
          <cell r="A38" t="str">
            <v>Nexium Capsule Delayed Release (esomeprazole magnesium)</v>
          </cell>
          <cell r="B38">
            <v>7</v>
          </cell>
        </row>
        <row r="39">
          <cell r="A39" t="str">
            <v>Nexium Capsule Delayed Release (esomeprazole magnesium)</v>
          </cell>
          <cell r="B39">
            <v>7</v>
          </cell>
        </row>
        <row r="40">
          <cell r="A40" t="str">
            <v>Nexium Capsule Delayed Release (esomeprazole magnesium)</v>
          </cell>
          <cell r="B40">
            <v>7</v>
          </cell>
        </row>
        <row r="41">
          <cell r="A41" t="str">
            <v>Nexium Capsule Delayed Release (esomeprazole magnesium)</v>
          </cell>
          <cell r="B41">
            <v>7</v>
          </cell>
        </row>
        <row r="42">
          <cell r="A42" t="str">
            <v>Nexium Capsule Delayed Release (esomeprazole magnesium)</v>
          </cell>
          <cell r="B42">
            <v>7</v>
          </cell>
        </row>
        <row r="43">
          <cell r="A43" t="str">
            <v>Nexium Capsule Delayed Release (esomeprazole magnesium)</v>
          </cell>
          <cell r="B43">
            <v>7</v>
          </cell>
        </row>
        <row r="44">
          <cell r="A44" t="str">
            <v>Nexium Capsule Delayed Release (esomeprazole magnesium)</v>
          </cell>
          <cell r="B44">
            <v>7</v>
          </cell>
        </row>
        <row r="45">
          <cell r="A45" t="str">
            <v>Nexium Capsule Delayed Release (esomeprazole magnesium)</v>
          </cell>
          <cell r="B45">
            <v>7</v>
          </cell>
        </row>
        <row r="46">
          <cell r="A46" t="str">
            <v>Nexium Capsule Delayed Release (esomeprazole magnesium)</v>
          </cell>
          <cell r="B46">
            <v>7</v>
          </cell>
        </row>
        <row r="47">
          <cell r="A47" t="str">
            <v>Nexium Capsule Delayed Release (esomeprazole magnesium)</v>
          </cell>
          <cell r="B47">
            <v>7</v>
          </cell>
        </row>
        <row r="48">
          <cell r="A48" t="str">
            <v>Nexium Capsule Delayed Release (esomeprazole magnesium)</v>
          </cell>
          <cell r="B48">
            <v>7</v>
          </cell>
        </row>
        <row r="49">
          <cell r="A49" t="str">
            <v>Nexium Capsule Delayed Release (esomeprazole magnesium)</v>
          </cell>
          <cell r="B49">
            <v>7</v>
          </cell>
        </row>
        <row r="50">
          <cell r="A50" t="str">
            <v>Nexium Capsule Delayed Release (esomeprazole magnesium)</v>
          </cell>
          <cell r="B50">
            <v>7</v>
          </cell>
        </row>
        <row r="51">
          <cell r="A51" t="str">
            <v>Nexium Capsule Delayed Release (esomeprazole magnesium)</v>
          </cell>
          <cell r="B51">
            <v>7</v>
          </cell>
        </row>
        <row r="52">
          <cell r="A52" t="str">
            <v>Nexium Capsule Delayed Release (esomeprazole magnesium)</v>
          </cell>
          <cell r="B52">
            <v>7</v>
          </cell>
        </row>
        <row r="53">
          <cell r="A53" t="str">
            <v>Nexium Capsule Delayed Release (esomeprazole magnesium)</v>
          </cell>
          <cell r="B53">
            <v>7</v>
          </cell>
        </row>
        <row r="54">
          <cell r="A54" t="str">
            <v>Nexium Capsule Delayed Release (esomeprazole magnesium)</v>
          </cell>
          <cell r="B54">
            <v>7</v>
          </cell>
        </row>
        <row r="55">
          <cell r="A55" t="str">
            <v>Nexium Capsule Delayed Release (esomeprazole magnesium)</v>
          </cell>
          <cell r="B55">
            <v>7</v>
          </cell>
        </row>
        <row r="56">
          <cell r="A56" t="str">
            <v>Nexium Capsule Delayed Release (esomeprazole magnesium)</v>
          </cell>
          <cell r="B56">
            <v>7</v>
          </cell>
        </row>
        <row r="57">
          <cell r="A57" t="str">
            <v>Duexis (ibuprofen + famotidine)</v>
          </cell>
          <cell r="B57">
            <v>8</v>
          </cell>
        </row>
        <row r="58">
          <cell r="A58" t="str">
            <v>Duexis (ibuprofen + famotidine)</v>
          </cell>
          <cell r="B58">
            <v>8</v>
          </cell>
        </row>
        <row r="59">
          <cell r="A59" t="str">
            <v>Vimovo (Naproxen + esomeprazole)</v>
          </cell>
          <cell r="B59">
            <v>9</v>
          </cell>
        </row>
        <row r="60">
          <cell r="A60" t="str">
            <v>Vimovo (Naproxen + esomeprazole)</v>
          </cell>
          <cell r="B60">
            <v>9</v>
          </cell>
        </row>
        <row r="61">
          <cell r="A61" t="str">
            <v>Vimovo (Naproxen + esomeprazole)</v>
          </cell>
          <cell r="B61">
            <v>9</v>
          </cell>
        </row>
        <row r="62">
          <cell r="A62" t="str">
            <v>Zegerid (Omeprazole + Sodium bicarbonate)</v>
          </cell>
          <cell r="B62">
            <v>10</v>
          </cell>
        </row>
        <row r="63">
          <cell r="A63" t="str">
            <v>Zegerid (Omeprazole + Sodium bicarbonate)</v>
          </cell>
          <cell r="B63">
            <v>10</v>
          </cell>
        </row>
        <row r="64">
          <cell r="A64" t="str">
            <v>Zegerid (Omeprazole + Sodium bicarbonate)</v>
          </cell>
          <cell r="B64">
            <v>10</v>
          </cell>
        </row>
        <row r="65">
          <cell r="A65" t="str">
            <v>Zegerid (Omeprazole + Sodium bicarbonate)</v>
          </cell>
          <cell r="B65">
            <v>10</v>
          </cell>
        </row>
        <row r="66">
          <cell r="A66" t="str">
            <v>Zegerid (Omeprazole + Sodium bicarbonate)</v>
          </cell>
          <cell r="B66">
            <v>10</v>
          </cell>
        </row>
        <row r="67">
          <cell r="A67" t="str">
            <v>Zegerid (Omeprazole + Sodium bicarbonate)</v>
          </cell>
          <cell r="B67">
            <v>10</v>
          </cell>
        </row>
        <row r="68">
          <cell r="A68" t="str">
            <v>Zegerid (Omeprazole + Sodium bicarbonate)</v>
          </cell>
          <cell r="B68">
            <v>10</v>
          </cell>
        </row>
        <row r="69">
          <cell r="A69" t="str">
            <v>Zegerid (Omeprazole + Sodium bicarbonate)</v>
          </cell>
          <cell r="B69">
            <v>10</v>
          </cell>
        </row>
        <row r="70">
          <cell r="A70" t="str">
            <v>Zegerid (Omeprazole + Sodium bicarbonate)</v>
          </cell>
          <cell r="B70">
            <v>10</v>
          </cell>
        </row>
        <row r="71">
          <cell r="A71" t="str">
            <v>Zegerid (Omeprazole + Sodium bicarbonate)</v>
          </cell>
          <cell r="B71">
            <v>10</v>
          </cell>
        </row>
        <row r="72">
          <cell r="A72" t="str">
            <v>Percocet (Oxycodone + acetaminophen)</v>
          </cell>
          <cell r="B72">
            <v>11</v>
          </cell>
        </row>
        <row r="73">
          <cell r="A73" t="str">
            <v>Percocet (Oxycodone + acetaminophen)</v>
          </cell>
          <cell r="B73">
            <v>11</v>
          </cell>
        </row>
        <row r="74">
          <cell r="A74" t="str">
            <v>Percocet (Oxycodone + acetaminophen)</v>
          </cell>
          <cell r="B74">
            <v>11</v>
          </cell>
        </row>
        <row r="75">
          <cell r="A75" t="str">
            <v>Percocet (Oxycodone + acetaminophen)</v>
          </cell>
          <cell r="B75">
            <v>11</v>
          </cell>
        </row>
        <row r="76">
          <cell r="A76" t="str">
            <v>Percocet (Oxycodone + acetaminophen)</v>
          </cell>
          <cell r="B76">
            <v>11</v>
          </cell>
        </row>
        <row r="77">
          <cell r="A77" t="str">
            <v>Primlev (Oxycodone + acetaminophen)</v>
          </cell>
          <cell r="B77">
            <v>12</v>
          </cell>
        </row>
        <row r="78">
          <cell r="A78" t="str">
            <v>Primlev (Oxycodone + acetaminophen)</v>
          </cell>
          <cell r="B78">
            <v>12</v>
          </cell>
        </row>
        <row r="79">
          <cell r="A79" t="str">
            <v>Primlev (Oxycodone + acetaminophen)</v>
          </cell>
          <cell r="B79">
            <v>12</v>
          </cell>
        </row>
        <row r="80">
          <cell r="A80" t="str">
            <v>Dexilant (dexlanzoprazole)</v>
          </cell>
          <cell r="B80">
            <v>13</v>
          </cell>
        </row>
        <row r="81">
          <cell r="A81" t="str">
            <v>Dexilant (dexlanzoprazole)</v>
          </cell>
          <cell r="B81">
            <v>13</v>
          </cell>
        </row>
        <row r="82">
          <cell r="A82" t="str">
            <v>Dexilant (dexlanzoprazole)</v>
          </cell>
          <cell r="B82">
            <v>13</v>
          </cell>
        </row>
        <row r="83">
          <cell r="A83" t="str">
            <v>Dexilant (dexlanzoprazole)</v>
          </cell>
          <cell r="B83">
            <v>13</v>
          </cell>
        </row>
        <row r="84">
          <cell r="A84" t="str">
            <v>Dexilant (dexlanzoprazole)</v>
          </cell>
          <cell r="B84">
            <v>13</v>
          </cell>
        </row>
        <row r="85">
          <cell r="A85" t="str">
            <v>Dexilant (dexlanzoprazole)</v>
          </cell>
          <cell r="B85">
            <v>13</v>
          </cell>
        </row>
        <row r="86">
          <cell r="A86" t="str">
            <v>Dexilant (dexlanzoprazole)</v>
          </cell>
          <cell r="B86">
            <v>13</v>
          </cell>
        </row>
        <row r="87">
          <cell r="A87" t="str">
            <v>Dexilant (dexlanzoprazole)</v>
          </cell>
          <cell r="B87">
            <v>13</v>
          </cell>
        </row>
        <row r="88">
          <cell r="A88" t="str">
            <v>Dexilant (dexlanzoprazole)</v>
          </cell>
          <cell r="B88">
            <v>13</v>
          </cell>
        </row>
        <row r="89">
          <cell r="A89" t="str">
            <v>Dexilant (dexlanzoprazole)</v>
          </cell>
          <cell r="B89">
            <v>13</v>
          </cell>
        </row>
        <row r="90">
          <cell r="A90" t="str">
            <v>Dexilant (dexlanzoprazole)</v>
          </cell>
          <cell r="B90">
            <v>13</v>
          </cell>
        </row>
        <row r="91">
          <cell r="A91" t="str">
            <v>Dexilant (dexlanzoprazole)</v>
          </cell>
          <cell r="B91">
            <v>13</v>
          </cell>
        </row>
        <row r="92">
          <cell r="A92" t="str">
            <v>Dexilant (dexlanzoprazole)</v>
          </cell>
          <cell r="B92">
            <v>13</v>
          </cell>
        </row>
        <row r="93">
          <cell r="A93" t="str">
            <v>Dexilant (dexlanzoprazole)</v>
          </cell>
          <cell r="B93">
            <v>13</v>
          </cell>
        </row>
        <row r="94">
          <cell r="A94" t="str">
            <v>Dexilant (dexlanzoprazole)</v>
          </cell>
          <cell r="B94">
            <v>13</v>
          </cell>
        </row>
        <row r="95">
          <cell r="A95" t="str">
            <v>Dexilant (dexlanzoprazole)</v>
          </cell>
          <cell r="B95">
            <v>13</v>
          </cell>
        </row>
        <row r="96">
          <cell r="A96" t="str">
            <v>Aplenzin (bupropion hydrobromide)</v>
          </cell>
          <cell r="B96">
            <v>14</v>
          </cell>
        </row>
        <row r="97">
          <cell r="A97" t="str">
            <v>Aplenzin (bupropion hydrobromide)</v>
          </cell>
          <cell r="B97">
            <v>14</v>
          </cell>
        </row>
        <row r="98">
          <cell r="A98" t="str">
            <v>Aplenzin (bupropion hydrobromide)</v>
          </cell>
          <cell r="B98">
            <v>14</v>
          </cell>
        </row>
        <row r="99">
          <cell r="A99" t="str">
            <v>Aplenzin (bupropion hydrobromide)</v>
          </cell>
          <cell r="B99">
            <v>14</v>
          </cell>
        </row>
        <row r="100">
          <cell r="A100" t="str">
            <v>Aplenzin (bupropion hydrobromide)</v>
          </cell>
          <cell r="B100">
            <v>14</v>
          </cell>
        </row>
        <row r="101">
          <cell r="A101" t="str">
            <v>Aplenzin (bupropion hydrobromide)</v>
          </cell>
          <cell r="B101">
            <v>14</v>
          </cell>
        </row>
        <row r="102">
          <cell r="A102" t="str">
            <v>Xilapak (fluocinolone acetonide solution kit 0.01%)</v>
          </cell>
          <cell r="B102">
            <v>15</v>
          </cell>
        </row>
        <row r="103">
          <cell r="A103" t="str">
            <v>Clodan External (Clobetasol propionate kit 0.05%)</v>
          </cell>
          <cell r="B103">
            <v>16</v>
          </cell>
        </row>
        <row r="104">
          <cell r="A104" t="str">
            <v>Generic adapalene - Pads 0.1%</v>
          </cell>
          <cell r="B104">
            <v>17</v>
          </cell>
        </row>
        <row r="105">
          <cell r="A105" t="str">
            <v>Generic adapalene - Pads 0.1%</v>
          </cell>
          <cell r="B105">
            <v>17</v>
          </cell>
        </row>
        <row r="106">
          <cell r="A106" t="str">
            <v>Generic adapalene - Pads 0.1%</v>
          </cell>
          <cell r="B106">
            <v>17</v>
          </cell>
        </row>
        <row r="107">
          <cell r="A107" t="str">
            <v>Generic adapalene - Solution 0.1%</v>
          </cell>
          <cell r="B107">
            <v>18</v>
          </cell>
        </row>
        <row r="108">
          <cell r="A108" t="str">
            <v>Generic adapalene - Solution 0.1%</v>
          </cell>
          <cell r="B108">
            <v>18</v>
          </cell>
        </row>
        <row r="109">
          <cell r="A109" t="str">
            <v>Cambia (diclofenac 50mg packets)</v>
          </cell>
          <cell r="B109">
            <v>19</v>
          </cell>
        </row>
        <row r="110">
          <cell r="A110" t="str">
            <v>Cambia (diclofenac 50mg packets)</v>
          </cell>
          <cell r="B110">
            <v>19</v>
          </cell>
        </row>
        <row r="111">
          <cell r="A111" t="str">
            <v>Cambia (diclofenac 50mg packets)</v>
          </cell>
          <cell r="B111">
            <v>19</v>
          </cell>
        </row>
        <row r="112">
          <cell r="A112" t="str">
            <v>Carafate 1g/10ml suspension</v>
          </cell>
          <cell r="B112">
            <v>20</v>
          </cell>
        </row>
        <row r="113">
          <cell r="A113" t="str">
            <v>Carafate 1g/10ml suspension</v>
          </cell>
          <cell r="B113">
            <v>20</v>
          </cell>
        </row>
        <row r="114">
          <cell r="A114" t="str">
            <v>Carafate 1g/10ml suspension</v>
          </cell>
          <cell r="B114">
            <v>20</v>
          </cell>
        </row>
        <row r="115">
          <cell r="A115" t="str">
            <v>Carafate 1g/10ml suspension</v>
          </cell>
          <cell r="B115">
            <v>20</v>
          </cell>
        </row>
        <row r="116">
          <cell r="A116" t="str">
            <v xml:space="preserve">Generic lactulose 10gram packet </v>
          </cell>
          <cell r="B116">
            <v>21</v>
          </cell>
        </row>
        <row r="117">
          <cell r="A117" t="str">
            <v>Glumetza (Extended-Release Metformin)</v>
          </cell>
          <cell r="B117">
            <v>22</v>
          </cell>
        </row>
        <row r="118">
          <cell r="A118" t="str">
            <v>Glumetza (Extended-Release Metformin)</v>
          </cell>
          <cell r="B118">
            <v>22</v>
          </cell>
        </row>
        <row r="119">
          <cell r="A119" t="str">
            <v>Glumetza (Extended-Release Metformin)</v>
          </cell>
          <cell r="B119">
            <v>22</v>
          </cell>
        </row>
        <row r="120">
          <cell r="A120" t="str">
            <v>Fortamet (Extended-Release Metformin)</v>
          </cell>
          <cell r="B120">
            <v>23</v>
          </cell>
        </row>
        <row r="121">
          <cell r="A121" t="str">
            <v>Fortamet (Extended-Release Metformin)</v>
          </cell>
          <cell r="B121">
            <v>23</v>
          </cell>
        </row>
        <row r="122">
          <cell r="A122" t="str">
            <v>Generic Extended-Release Metformin (OSM)</v>
          </cell>
          <cell r="B122">
            <v>24</v>
          </cell>
        </row>
        <row r="123">
          <cell r="A123" t="str">
            <v>Generic Extended-Release Metformin (OSM)</v>
          </cell>
          <cell r="B123">
            <v>24</v>
          </cell>
        </row>
        <row r="124">
          <cell r="A124" t="str">
            <v>Generic Extended-Release Metformin (OSM)</v>
          </cell>
          <cell r="B124">
            <v>24</v>
          </cell>
        </row>
        <row r="125">
          <cell r="A125" t="str">
            <v>Generic Extended-Release Metformin (OSM)</v>
          </cell>
          <cell r="B125">
            <v>24</v>
          </cell>
        </row>
        <row r="126">
          <cell r="A126" t="str">
            <v>Generic Extended-Release Metformin (OSM)</v>
          </cell>
          <cell r="B126">
            <v>24</v>
          </cell>
        </row>
        <row r="127">
          <cell r="A127" t="str">
            <v>Generic Extended-Release Metformin (OSM)</v>
          </cell>
          <cell r="B127">
            <v>24</v>
          </cell>
        </row>
        <row r="128">
          <cell r="A128" t="str">
            <v>Generic Extended-Release Metformin (OSM)</v>
          </cell>
          <cell r="B128">
            <v>24</v>
          </cell>
        </row>
        <row r="129">
          <cell r="A129" t="str">
            <v>Generic Extended-Release Metformin (OSM)</v>
          </cell>
          <cell r="B129">
            <v>24</v>
          </cell>
        </row>
        <row r="130">
          <cell r="A130" t="str">
            <v>Generic Extended-Release Metformin (OSM)</v>
          </cell>
          <cell r="B130">
            <v>24</v>
          </cell>
        </row>
        <row r="131">
          <cell r="A131" t="str">
            <v>Generic Extended-Release Metformin (OSM)</v>
          </cell>
          <cell r="B131">
            <v>24</v>
          </cell>
        </row>
        <row r="132">
          <cell r="A132" t="str">
            <v>Generic Extended-Release Metformin (OSM)</v>
          </cell>
          <cell r="B132">
            <v>24</v>
          </cell>
        </row>
        <row r="133">
          <cell r="A133" t="str">
            <v>Generic Extended-Release Metformin (MOD)</v>
          </cell>
          <cell r="B133">
            <v>25</v>
          </cell>
        </row>
        <row r="134">
          <cell r="A134" t="str">
            <v>Generic Extended-Release Metformin (MOD)</v>
          </cell>
          <cell r="B134">
            <v>25</v>
          </cell>
        </row>
        <row r="135">
          <cell r="A135" t="str">
            <v>Generic Extended-Release Metformin (MOD)</v>
          </cell>
          <cell r="B135">
            <v>25</v>
          </cell>
        </row>
        <row r="136">
          <cell r="A136" t="str">
            <v>Generic Extended-Release Metformin (MOD)</v>
          </cell>
          <cell r="B136">
            <v>25</v>
          </cell>
        </row>
        <row r="137">
          <cell r="A137" t="str">
            <v>Generic Extended-Release Metformin (MOD)</v>
          </cell>
          <cell r="B137">
            <v>25</v>
          </cell>
        </row>
        <row r="138">
          <cell r="A138" t="str">
            <v>Generic Extended-Release Metformin (MOD)</v>
          </cell>
          <cell r="B138">
            <v>25</v>
          </cell>
        </row>
        <row r="139">
          <cell r="A139" t="str">
            <v>Generic Extended-Release Metformin (MOD)</v>
          </cell>
          <cell r="B139">
            <v>25</v>
          </cell>
        </row>
        <row r="140">
          <cell r="A140" t="str">
            <v>Generic Extended-Release Metformin (MOD)</v>
          </cell>
          <cell r="B140">
            <v>25</v>
          </cell>
        </row>
        <row r="141">
          <cell r="A141" t="str">
            <v>Generic Extended-Release Metformin (MOD)</v>
          </cell>
          <cell r="B141">
            <v>25</v>
          </cell>
        </row>
        <row r="142">
          <cell r="A142" t="str">
            <v>Generic Extended-Release Metformin (MOD)</v>
          </cell>
          <cell r="B142">
            <v>25</v>
          </cell>
        </row>
        <row r="143">
          <cell r="A143" t="str">
            <v>Naprelan (Naproxen Sodium Extended Release)</v>
          </cell>
          <cell r="B143">
            <v>26</v>
          </cell>
        </row>
        <row r="144">
          <cell r="A144" t="str">
            <v>Naprelan (Naproxen Sodium Extended Release)</v>
          </cell>
          <cell r="B144">
            <v>26</v>
          </cell>
        </row>
        <row r="145">
          <cell r="A145" t="str">
            <v>Naprelan (Naproxen Sodium Extended Release)</v>
          </cell>
          <cell r="B145">
            <v>26</v>
          </cell>
        </row>
        <row r="146">
          <cell r="A146" t="str">
            <v>Generic Naproxen Sodium (Extended Release)</v>
          </cell>
          <cell r="B146">
            <v>27</v>
          </cell>
        </row>
        <row r="147">
          <cell r="A147" t="str">
            <v>Generic Naproxen Sodium (Extended Release)</v>
          </cell>
          <cell r="B147">
            <v>27</v>
          </cell>
        </row>
        <row r="148">
          <cell r="A148" t="str">
            <v>Generic Naproxen Sodium (Extended Release)</v>
          </cell>
          <cell r="B148">
            <v>27</v>
          </cell>
        </row>
        <row r="149">
          <cell r="A149" t="str">
            <v>Generic Naproxen Sodium (Extended Release)</v>
          </cell>
          <cell r="B149">
            <v>27</v>
          </cell>
        </row>
        <row r="150">
          <cell r="A150" t="str">
            <v>Generic Naproxen Sodium (Extended Release)</v>
          </cell>
          <cell r="B150">
            <v>27</v>
          </cell>
        </row>
        <row r="151">
          <cell r="A151" t="str">
            <v>Generic Naproxen Sodium (Extended Release)</v>
          </cell>
          <cell r="B151">
            <v>27</v>
          </cell>
        </row>
        <row r="152">
          <cell r="A152" t="str">
            <v>Generic Naproxen Sodium (Extended Release)</v>
          </cell>
          <cell r="B152">
            <v>27</v>
          </cell>
        </row>
        <row r="153">
          <cell r="A153" t="str">
            <v>Generic Naproxen Sodium (Extended Release)</v>
          </cell>
          <cell r="B153">
            <v>27</v>
          </cell>
        </row>
        <row r="154">
          <cell r="A154" t="str">
            <v>Generic Naproxen Sodium (Extended Release)</v>
          </cell>
          <cell r="B154">
            <v>27</v>
          </cell>
        </row>
        <row r="155">
          <cell r="A155" t="str">
            <v>Generic Naproxen Sodium (Extended Release)</v>
          </cell>
          <cell r="B155">
            <v>27</v>
          </cell>
        </row>
        <row r="156">
          <cell r="A156" t="str">
            <v>Solodyn Oral (Minocycline ER Tablet 24h)</v>
          </cell>
          <cell r="B156">
            <v>28</v>
          </cell>
        </row>
        <row r="157">
          <cell r="A157" t="str">
            <v>Solodyn Oral (Minocycline ER Tablet 24h)</v>
          </cell>
          <cell r="B157">
            <v>28</v>
          </cell>
        </row>
        <row r="158">
          <cell r="A158" t="str">
            <v>Solodyn Oral (Minocycline ER Tablet 24h)</v>
          </cell>
          <cell r="B158">
            <v>28</v>
          </cell>
        </row>
        <row r="159">
          <cell r="A159" t="str">
            <v>Solodyn Oral (Minocycline ER Tablet 24h)</v>
          </cell>
          <cell r="B159">
            <v>28</v>
          </cell>
        </row>
        <row r="160">
          <cell r="A160" t="str">
            <v>Solodyn Oral (Minocycline ER Tablet 24h)</v>
          </cell>
          <cell r="B160">
            <v>28</v>
          </cell>
        </row>
        <row r="161">
          <cell r="A161" t="str">
            <v>Solodyn Oral (Minocycline ER Tablet 24h)</v>
          </cell>
          <cell r="B161">
            <v>28</v>
          </cell>
        </row>
        <row r="162">
          <cell r="A162" t="str">
            <v>Solodyn Oral (Minocycline ER Tablet 24h)</v>
          </cell>
          <cell r="B162">
            <v>28</v>
          </cell>
        </row>
        <row r="163">
          <cell r="A163" t="str">
            <v>Solodyn Oral (Minocycline ER Tablet 24h)</v>
          </cell>
          <cell r="B163">
            <v>28</v>
          </cell>
        </row>
        <row r="164">
          <cell r="A164" t="str">
            <v>Solodyn Oral (Minocycline ER Tablet 24h)</v>
          </cell>
          <cell r="B164">
            <v>28</v>
          </cell>
        </row>
        <row r="165">
          <cell r="A165" t="str">
            <v>Solodyn Oral (Minocycline ER Tablet 24h)</v>
          </cell>
          <cell r="B165">
            <v>28</v>
          </cell>
        </row>
        <row r="166">
          <cell r="A166" t="str">
            <v>Generic Lidocaine Kit 2% (Venipuncture Px1)</v>
          </cell>
          <cell r="B166">
            <v>29</v>
          </cell>
        </row>
        <row r="167">
          <cell r="A167" t="str">
            <v>Lidocaine topical cream 3.88% (DermacinRx Lidotral)</v>
          </cell>
          <cell r="B167">
            <v>30</v>
          </cell>
        </row>
        <row r="168">
          <cell r="A168" t="str">
            <v>Generic Lidocaine topical cream 4.12%</v>
          </cell>
          <cell r="B168">
            <v>31</v>
          </cell>
        </row>
        <row r="169">
          <cell r="A169" t="str">
            <v>Generic Lidocaine topical cream 4.12%</v>
          </cell>
          <cell r="B169">
            <v>31</v>
          </cell>
        </row>
        <row r="170">
          <cell r="A170" t="str">
            <v>Synalar TS External (fluocinolone acetonide solution kit 0.01%)</v>
          </cell>
          <cell r="B170">
            <v>32</v>
          </cell>
        </row>
        <row r="171">
          <cell r="A171" t="str">
            <v>Synalar TS External (fluocinolone acetonide solution kit 0.01%)</v>
          </cell>
          <cell r="B171">
            <v>32</v>
          </cell>
        </row>
        <row r="172">
          <cell r="A172" t="str">
            <v>Zorvolex (diclofenac 35mg capsules)</v>
          </cell>
          <cell r="B172">
            <v>33</v>
          </cell>
        </row>
        <row r="173">
          <cell r="A173" t="str">
            <v>Zorvolex (diclofenac 35mg capsules)</v>
          </cell>
          <cell r="B173">
            <v>33</v>
          </cell>
        </row>
        <row r="174">
          <cell r="A174" t="str">
            <v>Zorvolex (diclofenac 35mg capsules)</v>
          </cell>
          <cell r="B174">
            <v>33</v>
          </cell>
        </row>
        <row r="175">
          <cell r="A175" t="str">
            <v>Zorvolex (diclofenac 35mg capsules)</v>
          </cell>
          <cell r="B175">
            <v>33</v>
          </cell>
        </row>
        <row r="176">
          <cell r="A176" t="str">
            <v>Zipsor (diclofenac capsules 25mg)</v>
          </cell>
          <cell r="B176">
            <v>34</v>
          </cell>
        </row>
        <row r="177">
          <cell r="A177" t="str">
            <v>Zipsor (diclofenac capsules 25mg)</v>
          </cell>
          <cell r="B177">
            <v>34</v>
          </cell>
        </row>
        <row r="178">
          <cell r="A178" t="str">
            <v>Zipsor (diclofenac capsules 25mg)</v>
          </cell>
          <cell r="B178">
            <v>34</v>
          </cell>
        </row>
        <row r="179">
          <cell r="A179" t="str">
            <v>Generic Hydrocodone and acetaminophen solution 10mg+325mg/15ml</v>
          </cell>
          <cell r="B179">
            <v>35</v>
          </cell>
        </row>
        <row r="180">
          <cell r="A180" t="str">
            <v>Generic Hydrocodone and acetaminophen 7.5-300 mg tablets</v>
          </cell>
          <cell r="B180">
            <v>36</v>
          </cell>
        </row>
        <row r="181">
          <cell r="A181" t="str">
            <v>Generic Hydrocodone and acetaminophen 7.5-300 mg tablets</v>
          </cell>
          <cell r="B181">
            <v>36</v>
          </cell>
        </row>
        <row r="182">
          <cell r="A182" t="str">
            <v>Generic Hydrocodone and acetaminophen 7.5-300 mg tablets</v>
          </cell>
          <cell r="B182">
            <v>36</v>
          </cell>
        </row>
        <row r="183">
          <cell r="A183" t="str">
            <v>Generic Hydrocodone and acetaminophen 7.5-300 mg tablets</v>
          </cell>
          <cell r="B183">
            <v>36</v>
          </cell>
        </row>
        <row r="184">
          <cell r="A184" t="str">
            <v>Generic Hydrocodone and acetaminophen 7.5-300 mg tablets</v>
          </cell>
          <cell r="B184">
            <v>36</v>
          </cell>
        </row>
        <row r="185">
          <cell r="A185" t="str">
            <v>Generic Hydrocodone and acetaminophen 7.5-300 mg tablets</v>
          </cell>
          <cell r="B185">
            <v>36</v>
          </cell>
        </row>
        <row r="186">
          <cell r="A186" t="str">
            <v>Generic Hydrocodone and acetaminophen 7.5-300 mg tablets</v>
          </cell>
          <cell r="B186">
            <v>36</v>
          </cell>
        </row>
        <row r="187">
          <cell r="A187" t="str">
            <v>Generic Hydrocodone and acetaminophen 7.5-300 mg tablets</v>
          </cell>
          <cell r="B187">
            <v>36</v>
          </cell>
        </row>
        <row r="188">
          <cell r="A188" t="str">
            <v>Generic Hydrocodone and acetaminophen 7.5-300 mg tablets</v>
          </cell>
          <cell r="B188">
            <v>36</v>
          </cell>
        </row>
        <row r="189">
          <cell r="A189" t="str">
            <v>Generic Hydrocodone and acetaminophen 7.5-300 mg tablets</v>
          </cell>
          <cell r="B189">
            <v>36</v>
          </cell>
        </row>
        <row r="190">
          <cell r="A190" t="str">
            <v>Generic Hydrocodone and acetaminophen 7.5-300 mg tablets</v>
          </cell>
          <cell r="B190">
            <v>36</v>
          </cell>
        </row>
        <row r="191">
          <cell r="A191" t="str">
            <v>Generic Hydrocodone and acetaminophen 7.5-300 mg tablets</v>
          </cell>
          <cell r="B191">
            <v>36</v>
          </cell>
        </row>
        <row r="192">
          <cell r="A192" t="str">
            <v>Generic Hydrocodone and acetaminophen 7.5-300 mg tablets</v>
          </cell>
          <cell r="B192">
            <v>36</v>
          </cell>
        </row>
        <row r="193">
          <cell r="A193" t="str">
            <v>Generic Hydrocodone and acetaminophen 7.5-300 mg tablets</v>
          </cell>
          <cell r="B193">
            <v>36</v>
          </cell>
        </row>
        <row r="194">
          <cell r="A194" t="str">
            <v>Generic Hydrocodone and acetaminophen 7.5-300 mg tablets</v>
          </cell>
          <cell r="B194">
            <v>36</v>
          </cell>
        </row>
        <row r="195">
          <cell r="A195" t="str">
            <v>Generic Hydrocodone and acetaminophen 7.5-300 mg tablets</v>
          </cell>
          <cell r="B195">
            <v>36</v>
          </cell>
        </row>
        <row r="196">
          <cell r="A196" t="str">
            <v>Generic Hydrocodone and acetaminophen 7.5-300 mg tablets</v>
          </cell>
          <cell r="B196">
            <v>36</v>
          </cell>
        </row>
        <row r="197">
          <cell r="A197" t="str">
            <v>Generic Hydrocodone and acetaminophen 7.5-300 mg tablets</v>
          </cell>
          <cell r="B197">
            <v>36</v>
          </cell>
        </row>
        <row r="198">
          <cell r="A198" t="str">
            <v>Generic Hydrocodone and acetaminophen 7.5-300 mg tablets</v>
          </cell>
          <cell r="B198">
            <v>36</v>
          </cell>
        </row>
        <row r="199">
          <cell r="A199" t="str">
            <v>Generic Hydrocodone and acetaminophen 7.5-300 mg tablets</v>
          </cell>
          <cell r="B199">
            <v>36</v>
          </cell>
        </row>
        <row r="200">
          <cell r="A200" t="str">
            <v>Generic Hydrocodone and acetaminophen 7.5-300 mg tablets</v>
          </cell>
          <cell r="B200">
            <v>36</v>
          </cell>
        </row>
        <row r="201">
          <cell r="A201" t="str">
            <v>Generic Hydrocodone and acetaminophen 7.5-300 mg tablets</v>
          </cell>
          <cell r="B201">
            <v>36</v>
          </cell>
        </row>
        <row r="202">
          <cell r="A202" t="str">
            <v>Generic Hydrocodone and acetaminophen 7.5-300 mg tablets</v>
          </cell>
          <cell r="B202">
            <v>36</v>
          </cell>
        </row>
        <row r="203">
          <cell r="A203" t="str">
            <v>Generic Hydrocodone and acetaminophen 7.5-300 mg tablets</v>
          </cell>
          <cell r="B203">
            <v>36</v>
          </cell>
        </row>
        <row r="204">
          <cell r="A204" t="str">
            <v>Generic Hydrocodone and acetaminophen 7.5-300 mg tablets</v>
          </cell>
          <cell r="B204">
            <v>36</v>
          </cell>
        </row>
        <row r="205">
          <cell r="A205" t="str">
            <v>Generic Hydrocodone and acetaminophen 7.5-300 mg tablets</v>
          </cell>
          <cell r="B205">
            <v>36</v>
          </cell>
        </row>
        <row r="206">
          <cell r="A206" t="str">
            <v>Generic Hydrocodone and acetaminophen 7.5-300 mg tablets</v>
          </cell>
          <cell r="B206">
            <v>36</v>
          </cell>
        </row>
        <row r="207">
          <cell r="A207" t="str">
            <v>Generic Hydrocodone and acetaminophen 7.5-300 mg tablets</v>
          </cell>
          <cell r="B207">
            <v>36</v>
          </cell>
        </row>
        <row r="208">
          <cell r="A208" t="str">
            <v>Generic Hydrocodone and acetaminophen 7.5-300 mg tablets</v>
          </cell>
          <cell r="B208">
            <v>36</v>
          </cell>
        </row>
        <row r="209">
          <cell r="A209" t="str">
            <v>Generic Hydrocodone and acetaminophen 7.5-300 mg tablets</v>
          </cell>
          <cell r="B209">
            <v>36</v>
          </cell>
        </row>
        <row r="210">
          <cell r="A210" t="str">
            <v>Generic Hydrocodone and acetaminophen 7.5-300 mg tablets</v>
          </cell>
          <cell r="B210">
            <v>36</v>
          </cell>
        </row>
        <row r="211">
          <cell r="A211" t="str">
            <v>Generic Hydrocodone and acetaminophen 7.5-300 mg tablets</v>
          </cell>
          <cell r="B211">
            <v>36</v>
          </cell>
        </row>
        <row r="212">
          <cell r="A212" t="str">
            <v>Generic Hydrocodone and acetaminophen 10-300 mg tablets</v>
          </cell>
          <cell r="B212">
            <v>37</v>
          </cell>
        </row>
        <row r="213">
          <cell r="A213" t="str">
            <v>Generic Hydrocodone and acetaminophen 10-300 mg tablets</v>
          </cell>
          <cell r="B213">
            <v>37</v>
          </cell>
        </row>
        <row r="214">
          <cell r="A214" t="str">
            <v>Generic Hydrocodone and acetaminophen 10-300 mg tablets</v>
          </cell>
          <cell r="B214">
            <v>37</v>
          </cell>
        </row>
        <row r="215">
          <cell r="A215" t="str">
            <v>Generic Hydrocodone and acetaminophen 10-300 mg tablets</v>
          </cell>
          <cell r="B215">
            <v>37</v>
          </cell>
        </row>
        <row r="216">
          <cell r="A216" t="str">
            <v>Generic Hydrocodone and acetaminophen 10-300 mg tablets</v>
          </cell>
          <cell r="B216">
            <v>37</v>
          </cell>
        </row>
        <row r="217">
          <cell r="A217" t="str">
            <v>Generic Hydrocodone and acetaminophen 10-300 mg tablets</v>
          </cell>
          <cell r="B217">
            <v>37</v>
          </cell>
        </row>
        <row r="218">
          <cell r="A218" t="str">
            <v>Generic Hydrocodone and acetaminophen 10-300 mg tablets</v>
          </cell>
          <cell r="B218">
            <v>37</v>
          </cell>
        </row>
        <row r="219">
          <cell r="A219" t="str">
            <v>Generic Hydrocodone and acetaminophen 10-300 mg tablets</v>
          </cell>
          <cell r="B219">
            <v>37</v>
          </cell>
        </row>
        <row r="220">
          <cell r="A220" t="str">
            <v>Generic Hydrocodone and acetaminophen 10-300 mg tablets</v>
          </cell>
          <cell r="B220">
            <v>37</v>
          </cell>
        </row>
        <row r="221">
          <cell r="A221" t="str">
            <v>Generic Hydrocodone and acetaminophen 10-300 mg tablets</v>
          </cell>
          <cell r="B221">
            <v>37</v>
          </cell>
        </row>
        <row r="222">
          <cell r="A222" t="str">
            <v>Generic Hydrocodone and acetaminophen 10-300 mg tablets</v>
          </cell>
          <cell r="B222">
            <v>37</v>
          </cell>
        </row>
        <row r="223">
          <cell r="A223" t="str">
            <v>Generic Hydrocodone and acetaminophen 10-300 mg tablets</v>
          </cell>
          <cell r="B223">
            <v>37</v>
          </cell>
        </row>
        <row r="224">
          <cell r="A224" t="str">
            <v>Generic Hydrocodone and acetaminophen 10-300 mg tablets</v>
          </cell>
          <cell r="B224">
            <v>37</v>
          </cell>
        </row>
        <row r="225">
          <cell r="A225" t="str">
            <v>Generic Hydrocodone and acetaminophen 10-300 mg tablets</v>
          </cell>
          <cell r="B225">
            <v>37</v>
          </cell>
        </row>
        <row r="226">
          <cell r="A226" t="str">
            <v>Generic Hydrocodone and acetaminophen 10-300 mg tablets</v>
          </cell>
          <cell r="B226">
            <v>37</v>
          </cell>
        </row>
        <row r="227">
          <cell r="A227" t="str">
            <v>Generic Hydrocodone and acetaminophen 10-300 mg tablets</v>
          </cell>
          <cell r="B227">
            <v>37</v>
          </cell>
        </row>
        <row r="228">
          <cell r="A228" t="str">
            <v>Generic Hydrocodone and acetaminophen 10-300 mg tablets</v>
          </cell>
          <cell r="B228">
            <v>37</v>
          </cell>
        </row>
        <row r="229">
          <cell r="A229" t="str">
            <v>Generic Hydrocodone and acetaminophen 10-300 mg tablets</v>
          </cell>
          <cell r="B229">
            <v>37</v>
          </cell>
        </row>
        <row r="230">
          <cell r="A230" t="str">
            <v>Generic Hydrocodone and acetaminophen 10-300 mg tablets</v>
          </cell>
          <cell r="B230">
            <v>37</v>
          </cell>
        </row>
        <row r="231">
          <cell r="A231" t="str">
            <v>Generic Hydrocodone and acetaminophen 10-300 mg tablets</v>
          </cell>
          <cell r="B231">
            <v>37</v>
          </cell>
        </row>
        <row r="232">
          <cell r="A232" t="str">
            <v>Generic Hydrocodone and acetaminophen 10-300 mg tablets</v>
          </cell>
          <cell r="B232">
            <v>37</v>
          </cell>
        </row>
        <row r="233">
          <cell r="A233" t="str">
            <v>Generic Hydrocodone and acetaminophen 10-300 mg tablets</v>
          </cell>
          <cell r="B233">
            <v>37</v>
          </cell>
        </row>
        <row r="234">
          <cell r="A234" t="str">
            <v>Generic Hydrocodone and acetaminophen 10-300 mg tablets</v>
          </cell>
          <cell r="B234">
            <v>37</v>
          </cell>
        </row>
        <row r="235">
          <cell r="A235" t="str">
            <v>Generic Hydrocodone and acetaminophen 10-300 mg tablets</v>
          </cell>
          <cell r="B235">
            <v>37</v>
          </cell>
        </row>
        <row r="236">
          <cell r="A236" t="str">
            <v>Generic Hydrocodone and acetaminophen 10-300 mg tablets</v>
          </cell>
          <cell r="B236">
            <v>37</v>
          </cell>
        </row>
        <row r="237">
          <cell r="A237" t="str">
            <v>Generic Hydrocodone and acetaminophen 10-300 mg tablets</v>
          </cell>
          <cell r="B237">
            <v>37</v>
          </cell>
        </row>
        <row r="238">
          <cell r="A238" t="str">
            <v>Generic Hydrocodone and acetaminophen 10-300 mg tablets</v>
          </cell>
          <cell r="B238">
            <v>37</v>
          </cell>
        </row>
        <row r="239">
          <cell r="A239" t="str">
            <v>Generic Hydrocodone and acetaminophen 10-300 mg tablets</v>
          </cell>
          <cell r="B239">
            <v>37</v>
          </cell>
        </row>
        <row r="240">
          <cell r="A240" t="str">
            <v>Generic Hydrocodone and acetaminophen 10-300 mg tablets</v>
          </cell>
          <cell r="B240">
            <v>37</v>
          </cell>
        </row>
        <row r="241">
          <cell r="A241" t="str">
            <v>Generic Hydrocodone and acetaminophen 10-300 mg tablets</v>
          </cell>
          <cell r="B241">
            <v>37</v>
          </cell>
        </row>
        <row r="242">
          <cell r="A242" t="str">
            <v>Generic Hydrocodone and acetaminophen 10-300 mg tablets</v>
          </cell>
          <cell r="B242">
            <v>37</v>
          </cell>
        </row>
        <row r="243">
          <cell r="A243" t="str">
            <v>Generic Hydrocodone and acetaminophen 10-300 mg tablets</v>
          </cell>
          <cell r="B243">
            <v>37</v>
          </cell>
        </row>
        <row r="244">
          <cell r="A244" t="str">
            <v>Generic Hydrocodone and acetaminophen 10-300 mg tablets</v>
          </cell>
          <cell r="B244">
            <v>37</v>
          </cell>
        </row>
        <row r="245">
          <cell r="A245" t="str">
            <v>Generic Hydrocodone and acetaminophen 10-300 mg tablets</v>
          </cell>
          <cell r="B245">
            <v>37</v>
          </cell>
        </row>
        <row r="246">
          <cell r="A246" t="str">
            <v>Generic Chlorzoxazone 250mg tablets</v>
          </cell>
          <cell r="B246">
            <v>38</v>
          </cell>
        </row>
        <row r="247">
          <cell r="A247" t="str">
            <v>Generic Chlorzoxazone 250mg tablets</v>
          </cell>
          <cell r="B247">
            <v>38</v>
          </cell>
        </row>
        <row r="248">
          <cell r="A248" t="str">
            <v>Generic Chlorzoxazone 250mg tablets</v>
          </cell>
          <cell r="B248">
            <v>38</v>
          </cell>
        </row>
        <row r="249">
          <cell r="A249" t="str">
            <v>Generic Chlorzoxazone 250mg tablets</v>
          </cell>
          <cell r="B249">
            <v>38</v>
          </cell>
        </row>
        <row r="250">
          <cell r="A250" t="str">
            <v>Generic Doxycycline 150mg capsules</v>
          </cell>
          <cell r="B250">
            <v>39</v>
          </cell>
        </row>
        <row r="251">
          <cell r="A251" t="str">
            <v>Generic Doxycycline 150mg capsules</v>
          </cell>
          <cell r="B251">
            <v>39</v>
          </cell>
        </row>
        <row r="252">
          <cell r="A252" t="str">
            <v>Generic Doxycycline 150mg capsules</v>
          </cell>
          <cell r="B252">
            <v>39</v>
          </cell>
        </row>
        <row r="253">
          <cell r="A253" t="str">
            <v>Generic Doxycycline 150mg capsules</v>
          </cell>
          <cell r="B253">
            <v>39</v>
          </cell>
        </row>
        <row r="254">
          <cell r="A254" t="str">
            <v>Generic Doxycycline 150mg capsules</v>
          </cell>
          <cell r="B254">
            <v>39</v>
          </cell>
        </row>
        <row r="255">
          <cell r="A255" t="str">
            <v>Generic Doxycycline 150mg capsules</v>
          </cell>
          <cell r="B255">
            <v>39</v>
          </cell>
        </row>
        <row r="256">
          <cell r="A256" t="str">
            <v>Generic Doxycycline 150mg capsules</v>
          </cell>
          <cell r="B256">
            <v>39</v>
          </cell>
        </row>
        <row r="257">
          <cell r="A257" t="str">
            <v>Oracea (Doxycycline 40mg delayed-release capsule)</v>
          </cell>
          <cell r="B257">
            <v>40</v>
          </cell>
        </row>
        <row r="258">
          <cell r="A258" t="str">
            <v>Oracea (Doxycycline 40mg delayed-release capsule)</v>
          </cell>
          <cell r="B258">
            <v>40</v>
          </cell>
        </row>
        <row r="259">
          <cell r="A259" t="str">
            <v>Oracea (Doxycycline 40mg delayed-release capsule)</v>
          </cell>
          <cell r="B259">
            <v>40</v>
          </cell>
        </row>
        <row r="260">
          <cell r="A260" t="str">
            <v>Oracea (Doxycycline 40mg delayed-release capsule)</v>
          </cell>
          <cell r="B260">
            <v>40</v>
          </cell>
        </row>
        <row r="261">
          <cell r="A261" t="str">
            <v>Oracea (Doxycycline 40mg delayed-release capsule)</v>
          </cell>
          <cell r="B261">
            <v>40</v>
          </cell>
        </row>
        <row r="262">
          <cell r="A262" t="str">
            <v>Oracea (Doxycycline 40mg delayed-release capsule)</v>
          </cell>
          <cell r="B262">
            <v>40</v>
          </cell>
        </row>
        <row r="263">
          <cell r="A263" t="str">
            <v>Edarbi (azilsartan)</v>
          </cell>
          <cell r="B263">
            <v>41</v>
          </cell>
        </row>
        <row r="264">
          <cell r="A264" t="str">
            <v>Edarbi (azilsartan)</v>
          </cell>
          <cell r="B264">
            <v>41</v>
          </cell>
        </row>
        <row r="265">
          <cell r="A265" t="str">
            <v>Edarbi (azilsartan)</v>
          </cell>
          <cell r="B265">
            <v>41</v>
          </cell>
        </row>
        <row r="266">
          <cell r="A266" t="str">
            <v>Edarbyclor (azilsartan + hydrochlorothiazide)</v>
          </cell>
          <cell r="B266">
            <v>42</v>
          </cell>
        </row>
        <row r="267">
          <cell r="A267" t="str">
            <v>Edarbyclor (azilsartan + hydrochlorothiazide)</v>
          </cell>
          <cell r="B267">
            <v>42</v>
          </cell>
        </row>
        <row r="268">
          <cell r="A268" t="str">
            <v>Lumigan (Bimatoprost 0.01%)</v>
          </cell>
          <cell r="B268">
            <v>43</v>
          </cell>
        </row>
        <row r="269">
          <cell r="A269" t="str">
            <v>Lumigan (Bimatoprost 0.01%)</v>
          </cell>
          <cell r="B269">
            <v>43</v>
          </cell>
        </row>
        <row r="270">
          <cell r="A270" t="str">
            <v>Lumigan (Bimatoprost 0.01%)</v>
          </cell>
          <cell r="B270">
            <v>43</v>
          </cell>
        </row>
        <row r="271">
          <cell r="A271" t="str">
            <v>Lumigan (Bimatoprost 0.01%)</v>
          </cell>
          <cell r="B271">
            <v>43</v>
          </cell>
        </row>
        <row r="272">
          <cell r="A272" t="str">
            <v>Elocon 0.1% (mometasone furoate cream)</v>
          </cell>
          <cell r="B272">
            <v>44</v>
          </cell>
        </row>
        <row r="273">
          <cell r="A273" t="str">
            <v>Elocon 0.1% (mometasone furoate cream)</v>
          </cell>
          <cell r="B273">
            <v>44</v>
          </cell>
        </row>
        <row r="274">
          <cell r="A274" t="str">
            <v>Elocon 0.1% (mometasone furoate cream)</v>
          </cell>
          <cell r="B274">
            <v>44</v>
          </cell>
        </row>
        <row r="275">
          <cell r="A275" t="str">
            <v>Jublia (efinaconazole 10%)</v>
          </cell>
          <cell r="B275">
            <v>45</v>
          </cell>
        </row>
        <row r="276">
          <cell r="A276" t="str">
            <v>Jublia (efinaconazole 10%)</v>
          </cell>
          <cell r="B276">
            <v>45</v>
          </cell>
        </row>
        <row r="277">
          <cell r="A277" t="str">
            <v>Jublia (efinaconazole 10%)</v>
          </cell>
          <cell r="B277">
            <v>45</v>
          </cell>
        </row>
        <row r="278">
          <cell r="A278" t="str">
            <v>Generic Doxepin HCL External Cream 5%</v>
          </cell>
          <cell r="B278">
            <v>47</v>
          </cell>
        </row>
        <row r="279">
          <cell r="A279" t="str">
            <v>Generic Doxepin HCL External Cream 5%</v>
          </cell>
          <cell r="B279">
            <v>47</v>
          </cell>
        </row>
        <row r="280">
          <cell r="A280" t="str">
            <v>Generic Doxepin HCL External Cream 5%</v>
          </cell>
          <cell r="B280">
            <v>47</v>
          </cell>
        </row>
        <row r="281">
          <cell r="A281" t="str">
            <v>Zonalon (Doxepin HCL External Cream 5%)</v>
          </cell>
          <cell r="B281">
            <v>48</v>
          </cell>
        </row>
        <row r="282">
          <cell r="A282" t="str">
            <v>Zonalon (Doxepin HCL External Cream 5%)</v>
          </cell>
          <cell r="B282">
            <v>48</v>
          </cell>
        </row>
        <row r="283">
          <cell r="A283" t="str">
            <v>Zonalon (Doxepin HCL External Cream 5%)</v>
          </cell>
          <cell r="B283">
            <v>48</v>
          </cell>
        </row>
        <row r="284">
          <cell r="A284" t="str">
            <v>Zonalon (Doxepin HCL External Cream 5%)</v>
          </cell>
          <cell r="B284">
            <v>48</v>
          </cell>
        </row>
        <row r="285">
          <cell r="A285" t="str">
            <v>Prudoxin External (Doxepin HCL External Cream 5%)</v>
          </cell>
          <cell r="B285">
            <v>49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0:O294" totalsRowShown="0" headerRowDxfId="41" dataDxfId="40" tableBorderDxfId="39">
  <autoFilter ref="B10:O294" xr:uid="{00000000-0009-0000-0100-000002000000}"/>
  <tableColumns count="14">
    <tableColumn id="1" xr3:uid="{00000000-0010-0000-0000-000001000000}" name="Column1" dataDxfId="38"/>
    <tableColumn id="2" xr3:uid="{00000000-0010-0000-0000-000002000000}" name="Column2" dataDxfId="37"/>
    <tableColumn id="3" xr3:uid="{00000000-0010-0000-0000-000003000000}" name="Column3" dataDxfId="36"/>
    <tableColumn id="4" xr3:uid="{00000000-0010-0000-0000-000004000000}" name="Column4" dataDxfId="35"/>
    <tableColumn id="5" xr3:uid="{00000000-0010-0000-0000-000005000000}" name="Column5" dataDxfId="34"/>
    <tableColumn id="6" xr3:uid="{00000000-0010-0000-0000-000006000000}" name="Column6" dataDxfId="33"/>
    <tableColumn id="7" xr3:uid="{00000000-0010-0000-0000-000007000000}" name="Column7" dataDxfId="32">
      <calculatedColumnFormula>Table2[[#This Row],[Column6]]*Table2[[#This Row],[Column5]]</calculatedColumnFormula>
    </tableColumn>
    <tableColumn id="8" xr3:uid="{00000000-0010-0000-0000-000008000000}" name="Column8" dataDxfId="31"/>
    <tableColumn id="9" xr3:uid="{00000000-0010-0000-0000-000009000000}" name="Column9" dataDxfId="30"/>
    <tableColumn id="11" xr3:uid="{00000000-0010-0000-0000-00000B000000}" name="Column10" dataDxfId="29">
      <calculatedColumnFormula>F11-J11</calculatedColumnFormula>
    </tableColumn>
    <tableColumn id="16" xr3:uid="{00000000-0010-0000-0000-000010000000}" name="Column11" dataDxfId="28">
      <calculatedColumnFormula>(Table2[[#This Row],[Column5]]-Table2[[#This Row],[Column9]])*Table2[[#This Row],[Column6]]</calculatedColumnFormula>
    </tableColumn>
    <tableColumn id="15" xr3:uid="{00000000-0010-0000-0000-00000F000000}" name="Column12" dataDxfId="27">
      <calculatedColumnFormula>((Table2[[#This Row],[Column5]]-Table2[[#This Row],[Column9]])*Table2[[#This Row],[Column6]])*0.75</calculatedColumnFormula>
    </tableColumn>
    <tableColumn id="12" xr3:uid="{00000000-0010-0000-0000-00000C000000}" name="Column13" dataDxfId="26">
      <calculatedColumnFormula>(Table2[[#This Row],[Column5]]-Table2[[#This Row],[Column9]])/Table2[[#This Row],[Column5]]</calculatedColumnFormula>
    </tableColumn>
    <tableColumn id="13" xr3:uid="{00000000-0010-0000-0000-00000D000000}" name="Column14"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22" displayName="Table22" ref="B10:N294" totalsRowShown="0" headerRowDxfId="24" dataDxfId="23" tableBorderDxfId="22">
  <autoFilter ref="B10:N294" xr:uid="{00000000-0009-0000-0100-000001000000}"/>
  <tableColumns count="13">
    <tableColumn id="1" xr3:uid="{00000000-0010-0000-0100-000001000000}" name="Column1" dataDxfId="21"/>
    <tableColumn id="2" xr3:uid="{00000000-0010-0000-0100-000002000000}" name="Column2" dataDxfId="20"/>
    <tableColumn id="3" xr3:uid="{00000000-0010-0000-0100-000003000000}" name="Column3" dataDxfId="19"/>
    <tableColumn id="4" xr3:uid="{00000000-0010-0000-0100-000004000000}" name="Column4" dataDxfId="18"/>
    <tableColumn id="6" xr3:uid="{00000000-0010-0000-0100-000006000000}" name="Column6" dataDxfId="17"/>
    <tableColumn id="7" xr3:uid="{00000000-0010-0000-0100-000007000000}" name="Column7" dataDxfId="16"/>
    <tableColumn id="8" xr3:uid="{00000000-0010-0000-0100-000008000000}" name="Column8" dataDxfId="15"/>
    <tableColumn id="9" xr3:uid="{00000000-0010-0000-0100-000009000000}" name="Column9" dataDxfId="14"/>
    <tableColumn id="5" xr3:uid="{00000000-0010-0000-0100-000005000000}" name="Column10" dataDxfId="13">
      <calculatedColumnFormula>Table22[[#This Row],[Column6]]*Table22[[#This Row],[Column9]]</calculatedColumnFormula>
    </tableColumn>
    <tableColumn id="16" xr3:uid="{00000000-0010-0000-0100-000010000000}" name="Column11" dataDxfId="12">
      <calculatedColumnFormula>Table22[[#This Row],[Column7]]-Table22[[#This Row],[Column10]]</calculatedColumnFormula>
    </tableColumn>
    <tableColumn id="15" xr3:uid="{00000000-0010-0000-0100-00000F000000}" name="Column12" dataDxfId="11">
      <calculatedColumnFormula>(Table22[[#This Row],[Column7]]-(Table22[[#This Row],[Column9]]*Table22[[#This Row],[Column6]]))*0.75</calculatedColumnFormula>
    </tableColumn>
    <tableColumn id="12" xr3:uid="{00000000-0010-0000-0100-00000C000000}" name="Column13" dataDxfId="10">
      <calculatedColumnFormula>(Table22[[#This Row],[Column7]]-(Table22[[#This Row],[Column9]]*Table22[[#This Row],[Column6]]))/Table22[[#This Row],[Column7]]</calculatedColumnFormula>
    </tableColumn>
    <tableColumn id="13" xr3:uid="{00000000-0010-0000-0100-00000D000000}" name="Column14"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8" displayName="Table8" ref="A1:O285" totalsRowShown="0" headerRowDxfId="8">
  <autoFilter ref="A1:O285" xr:uid="{00000000-0009-0000-0100-000003000000}"/>
  <tableColumns count="15">
    <tableColumn id="1" xr3:uid="{00000000-0010-0000-0200-000001000000}" name="Drug Name"/>
    <tableColumn id="3" xr3:uid="{00000000-0010-0000-0200-000003000000}" name="ID in Guidebook "/>
    <tableColumn id="9" xr3:uid="{00000000-0010-0000-0200-000009000000}" name="Brand Name" dataDxfId="7"/>
    <tableColumn id="8" xr3:uid="{00000000-0010-0000-0200-000008000000}" name="Non-proprietary name" dataDxfId="6"/>
    <tableColumn id="5" xr3:uid="{00000000-0010-0000-0200-000005000000}" name="Dosage form" dataDxfId="5"/>
    <tableColumn id="2" xr3:uid="{00000000-0010-0000-0200-000002000000}" name="Route of Administration" dataDxfId="4"/>
    <tableColumn id="12" xr3:uid="{00000000-0010-0000-0200-00000C000000}" name="Strength (mg, mcg or as appropriate)" dataDxfId="3"/>
    <tableColumn id="11" xr3:uid="{00000000-0010-0000-0200-00000B000000}" name="Unit" dataDxfId="2"/>
    <tableColumn id="20" xr3:uid="{00000000-0010-0000-0200-000014000000}" name="Labeler Name" dataDxfId="1"/>
    <tableColumn id="10" xr3:uid="{00000000-0010-0000-0200-00000A000000}" name="Type of Wasteful Drug"/>
    <tableColumn id="4" xr3:uid="{00000000-0010-0000-0200-000004000000}" name="NDC code (11 digit)" dataDxfId="0"/>
    <tableColumn id="6" xr3:uid="{00000000-0010-0000-0200-000006000000}" name="NDC Package Code (from FDA)"/>
    <tableColumn id="7" xr3:uid="{00000000-0010-0000-0200-000007000000}" name="Package Description"/>
    <tableColumn id="19" xr3:uid="{00000000-0010-0000-0200-000013000000}" name="FDA marketing application number"/>
    <tableColumn id="24" xr3:uid="{00000000-0010-0000-0200-000018000000}" name="Pharmaceutical Clas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32"/>
  <sheetViews>
    <sheetView tabSelected="1" zoomScale="60" zoomScaleNormal="60" workbookViewId="0">
      <selection activeCell="F25" sqref="F23:F25"/>
    </sheetView>
  </sheetViews>
  <sheetFormatPr defaultColWidth="10.6328125" defaultRowHeight="15.5" x14ac:dyDescent="0.35"/>
  <cols>
    <col min="1" max="1" width="3.6328125" style="47" customWidth="1"/>
    <col min="2" max="2" width="154.36328125" style="36" customWidth="1"/>
    <col min="3" max="16384" width="10.6328125" style="35"/>
  </cols>
  <sheetData>
    <row r="7" spans="1:2" x14ac:dyDescent="0.35">
      <c r="A7" s="46" t="s">
        <v>0</v>
      </c>
    </row>
    <row r="9" spans="1:2" x14ac:dyDescent="0.35">
      <c r="A9" s="50">
        <v>1</v>
      </c>
      <c r="B9" s="51" t="s">
        <v>1</v>
      </c>
    </row>
    <row r="10" spans="1:2" x14ac:dyDescent="0.35">
      <c r="A10" s="48" t="s">
        <v>2</v>
      </c>
      <c r="B10" s="49" t="s">
        <v>3</v>
      </c>
    </row>
    <row r="11" spans="1:2" x14ac:dyDescent="0.35">
      <c r="A11" s="48" t="s">
        <v>4</v>
      </c>
      <c r="B11" s="49" t="s">
        <v>5</v>
      </c>
    </row>
    <row r="12" spans="1:2" x14ac:dyDescent="0.35">
      <c r="A12" s="48"/>
      <c r="B12" s="49"/>
    </row>
    <row r="13" spans="1:2" x14ac:dyDescent="0.35">
      <c r="A13" s="50">
        <v>2</v>
      </c>
      <c r="B13" s="51" t="s">
        <v>6</v>
      </c>
    </row>
    <row r="14" spans="1:2" ht="31" x14ac:dyDescent="0.35">
      <c r="A14" s="48" t="s">
        <v>7</v>
      </c>
      <c r="B14" s="49" t="s">
        <v>8</v>
      </c>
    </row>
    <row r="15" spans="1:2" ht="31" x14ac:dyDescent="0.35">
      <c r="A15" s="48" t="s">
        <v>9</v>
      </c>
      <c r="B15" s="49" t="s">
        <v>10</v>
      </c>
    </row>
    <row r="16" spans="1:2" ht="31" x14ac:dyDescent="0.35">
      <c r="A16" s="48" t="s">
        <v>11</v>
      </c>
      <c r="B16" s="49" t="s">
        <v>12</v>
      </c>
    </row>
    <row r="17" spans="1:2" ht="46.5" x14ac:dyDescent="0.35">
      <c r="A17" s="48" t="s">
        <v>13</v>
      </c>
      <c r="B17" s="49" t="s">
        <v>14</v>
      </c>
    </row>
    <row r="18" spans="1:2" ht="46.5" x14ac:dyDescent="0.35">
      <c r="A18" s="48" t="s">
        <v>15</v>
      </c>
      <c r="B18" s="49" t="s">
        <v>16</v>
      </c>
    </row>
    <row r="19" spans="1:2" ht="31" x14ac:dyDescent="0.35">
      <c r="A19" s="48" t="s">
        <v>17</v>
      </c>
      <c r="B19" s="49" t="s">
        <v>18</v>
      </c>
    </row>
    <row r="20" spans="1:2" ht="46.5" x14ac:dyDescent="0.35">
      <c r="A20" s="48" t="s">
        <v>19</v>
      </c>
      <c r="B20" s="49" t="s">
        <v>20</v>
      </c>
    </row>
    <row r="21" spans="1:2" ht="31" x14ac:dyDescent="0.35">
      <c r="A21" s="48" t="s">
        <v>21</v>
      </c>
      <c r="B21" s="49" t="s">
        <v>22</v>
      </c>
    </row>
    <row r="22" spans="1:2" x14ac:dyDescent="0.35">
      <c r="A22" s="48" t="s">
        <v>23</v>
      </c>
      <c r="B22" s="49" t="s">
        <v>24</v>
      </c>
    </row>
    <row r="23" spans="1:2" ht="31" x14ac:dyDescent="0.35">
      <c r="A23" s="48" t="s">
        <v>25</v>
      </c>
      <c r="B23" s="49" t="s">
        <v>26</v>
      </c>
    </row>
    <row r="24" spans="1:2" x14ac:dyDescent="0.35">
      <c r="A24" s="48"/>
      <c r="B24" s="49"/>
    </row>
    <row r="25" spans="1:2" x14ac:dyDescent="0.35">
      <c r="A25" s="48"/>
      <c r="B25" s="49"/>
    </row>
    <row r="26" spans="1:2" x14ac:dyDescent="0.35">
      <c r="A26" s="50">
        <v>3</v>
      </c>
      <c r="B26" s="51" t="s">
        <v>27</v>
      </c>
    </row>
    <row r="27" spans="1:2" ht="46.5" x14ac:dyDescent="0.35">
      <c r="A27" s="48" t="s">
        <v>28</v>
      </c>
      <c r="B27" s="49" t="s">
        <v>29</v>
      </c>
    </row>
    <row r="28" spans="1:2" ht="31" x14ac:dyDescent="0.35">
      <c r="A28" s="48" t="s">
        <v>30</v>
      </c>
      <c r="B28" s="49" t="s">
        <v>31</v>
      </c>
    </row>
    <row r="29" spans="1:2" x14ac:dyDescent="0.35">
      <c r="A29" s="48"/>
      <c r="B29" s="49"/>
    </row>
    <row r="30" spans="1:2" x14ac:dyDescent="0.35">
      <c r="A30" s="50">
        <v>4</v>
      </c>
      <c r="B30" s="51" t="s">
        <v>32</v>
      </c>
    </row>
    <row r="31" spans="1:2" ht="31" x14ac:dyDescent="0.35">
      <c r="A31" s="48" t="s">
        <v>33</v>
      </c>
      <c r="B31" s="49" t="s">
        <v>34</v>
      </c>
    </row>
    <row r="32" spans="1:2" ht="31" x14ac:dyDescent="0.35">
      <c r="A32" s="48" t="s">
        <v>35</v>
      </c>
      <c r="B32" s="49" t="s">
        <v>36</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23"/>
  <sheetViews>
    <sheetView zoomScale="150" zoomScaleNormal="150" zoomScalePageLayoutView="150" workbookViewId="0">
      <selection activeCell="C18" sqref="C18"/>
    </sheetView>
  </sheetViews>
  <sheetFormatPr defaultColWidth="8.81640625" defaultRowHeight="14.5" x14ac:dyDescent="0.35"/>
  <cols>
    <col min="2" max="2" width="30.81640625" customWidth="1"/>
    <col min="3" max="3" width="14.453125" customWidth="1"/>
    <col min="4" max="4" width="17.6328125" customWidth="1"/>
    <col min="5" max="5" width="15.81640625" customWidth="1"/>
    <col min="6" max="6" width="21.6328125" customWidth="1"/>
    <col min="7" max="7" width="15.453125" customWidth="1"/>
    <col min="8" max="8" width="21.453125" customWidth="1"/>
    <col min="9" max="9" width="27.1796875" customWidth="1"/>
    <col min="10" max="10" width="20.36328125" customWidth="1"/>
    <col min="11" max="11" width="21.36328125" customWidth="1"/>
    <col min="12" max="12" width="20.36328125" customWidth="1"/>
    <col min="13" max="13" width="21.36328125" customWidth="1"/>
    <col min="14" max="14" width="25.81640625" style="18" customWidth="1"/>
    <col min="15" max="15" width="39.1796875" customWidth="1"/>
  </cols>
  <sheetData>
    <row r="1" spans="1:15" ht="15" thickBot="1" x14ac:dyDescent="0.4"/>
    <row r="2" spans="1:15" ht="21" x14ac:dyDescent="0.5">
      <c r="B2" s="93" t="s">
        <v>37</v>
      </c>
      <c r="C2" s="94"/>
      <c r="D2" s="94"/>
      <c r="E2" s="95"/>
      <c r="F2" s="96"/>
      <c r="G2" s="96"/>
      <c r="H2" s="97" t="s">
        <v>38</v>
      </c>
      <c r="I2" s="98" t="s">
        <v>39</v>
      </c>
    </row>
    <row r="3" spans="1:15" ht="18.5" x14ac:dyDescent="0.45">
      <c r="A3" s="103"/>
      <c r="B3" s="104"/>
      <c r="C3" s="60" t="s">
        <v>40</v>
      </c>
      <c r="D3" s="63">
        <f>H296</f>
        <v>99336</v>
      </c>
      <c r="E3" s="59"/>
      <c r="F3" s="59" t="s">
        <v>41</v>
      </c>
      <c r="G3" s="59"/>
      <c r="H3" s="63">
        <f>L296</f>
        <v>89736</v>
      </c>
      <c r="I3" s="99">
        <f>M296</f>
        <v>67302</v>
      </c>
    </row>
    <row r="4" spans="1:15" ht="19" thickBot="1" x14ac:dyDescent="0.5">
      <c r="A4" s="102"/>
      <c r="B4" s="123" t="s">
        <v>42</v>
      </c>
      <c r="C4" s="124"/>
      <c r="D4" s="124"/>
      <c r="E4" s="124"/>
      <c r="F4" s="124"/>
      <c r="G4" s="125"/>
      <c r="H4" s="100">
        <f>H3/D3</f>
        <v>0.90335829910606424</v>
      </c>
      <c r="I4" s="101">
        <f>I3/D3</f>
        <v>0.67751872432954818</v>
      </c>
    </row>
    <row r="5" spans="1:15" x14ac:dyDescent="0.35">
      <c r="G5" s="38"/>
      <c r="H5" s="37"/>
    </row>
    <row r="6" spans="1:15" ht="15" thickBot="1" x14ac:dyDescent="0.4"/>
    <row r="7" spans="1:15" s="1" customFormat="1" ht="60" customHeight="1" x14ac:dyDescent="0.35">
      <c r="A7" s="39"/>
      <c r="B7" s="40" t="s">
        <v>43</v>
      </c>
      <c r="C7" s="40" t="s">
        <v>44</v>
      </c>
      <c r="D7" s="40" t="s">
        <v>45</v>
      </c>
      <c r="E7" s="40" t="s">
        <v>46</v>
      </c>
      <c r="F7" s="40" t="s">
        <v>47</v>
      </c>
      <c r="G7" s="118" t="s">
        <v>48</v>
      </c>
      <c r="H7" s="120" t="s">
        <v>49</v>
      </c>
      <c r="I7" s="40" t="s">
        <v>1405</v>
      </c>
      <c r="J7" s="40" t="s">
        <v>50</v>
      </c>
      <c r="K7" s="120" t="s">
        <v>51</v>
      </c>
      <c r="L7" s="120" t="s">
        <v>52</v>
      </c>
      <c r="M7" s="120" t="s">
        <v>53</v>
      </c>
      <c r="N7" s="41" t="s">
        <v>54</v>
      </c>
      <c r="O7" s="119" t="s">
        <v>55</v>
      </c>
    </row>
    <row r="8" spans="1:15" s="1" customFormat="1" ht="116.5" thickBot="1" x14ac:dyDescent="0.4">
      <c r="A8" s="2" t="s">
        <v>56</v>
      </c>
      <c r="B8" s="3" t="s">
        <v>57</v>
      </c>
      <c r="C8" s="3" t="s">
        <v>57</v>
      </c>
      <c r="D8" s="3" t="s">
        <v>57</v>
      </c>
      <c r="E8" s="3" t="s">
        <v>57</v>
      </c>
      <c r="F8" s="3" t="s">
        <v>58</v>
      </c>
      <c r="G8" s="5" t="s">
        <v>59</v>
      </c>
      <c r="H8" s="24" t="s">
        <v>60</v>
      </c>
      <c r="I8" s="3" t="s">
        <v>57</v>
      </c>
      <c r="J8" s="3" t="s">
        <v>61</v>
      </c>
      <c r="K8" s="54" t="s">
        <v>62</v>
      </c>
      <c r="L8" s="24" t="s">
        <v>63</v>
      </c>
      <c r="M8" s="24" t="s">
        <v>64</v>
      </c>
      <c r="N8" s="15" t="s">
        <v>65</v>
      </c>
      <c r="O8" s="114" t="s">
        <v>66</v>
      </c>
    </row>
    <row r="9" spans="1:15" ht="15.5" x14ac:dyDescent="0.35">
      <c r="A9" s="40" t="s">
        <v>67</v>
      </c>
      <c r="B9" s="74" t="s">
        <v>68</v>
      </c>
      <c r="C9" s="75" t="s">
        <v>69</v>
      </c>
      <c r="D9" s="76" t="s">
        <v>70</v>
      </c>
      <c r="E9" s="75" t="s">
        <v>71</v>
      </c>
      <c r="F9" s="75">
        <v>112.37</v>
      </c>
      <c r="G9" s="61">
        <v>100</v>
      </c>
      <c r="H9" s="52">
        <f>G9*F9</f>
        <v>11237</v>
      </c>
      <c r="I9" s="76" t="s">
        <v>72</v>
      </c>
      <c r="J9" s="75">
        <v>4.09</v>
      </c>
      <c r="K9" s="55">
        <f>F9-J9</f>
        <v>108.28</v>
      </c>
      <c r="L9" s="56">
        <f>K9*G9</f>
        <v>10828</v>
      </c>
      <c r="M9" s="57">
        <f>K9*(0.75*G9)</f>
        <v>8121</v>
      </c>
      <c r="N9" s="77">
        <f>(F9-J9)/F9</f>
        <v>0.96360238497819695</v>
      </c>
      <c r="O9" s="117"/>
    </row>
    <row r="10" spans="1:15" x14ac:dyDescent="0.35">
      <c r="B10" s="7" t="s">
        <v>73</v>
      </c>
      <c r="C10" s="7" t="s">
        <v>74</v>
      </c>
      <c r="D10" s="7" t="s">
        <v>75</v>
      </c>
      <c r="E10" s="64" t="s">
        <v>76</v>
      </c>
      <c r="F10" s="66" t="s">
        <v>77</v>
      </c>
      <c r="G10" s="65" t="s">
        <v>78</v>
      </c>
      <c r="H10" s="69" t="s">
        <v>79</v>
      </c>
      <c r="I10" s="66" t="s">
        <v>80</v>
      </c>
      <c r="J10" s="66" t="s">
        <v>81</v>
      </c>
      <c r="K10" s="67" t="s">
        <v>82</v>
      </c>
      <c r="L10" s="67" t="s">
        <v>83</v>
      </c>
      <c r="M10" s="65" t="s">
        <v>84</v>
      </c>
      <c r="N10" s="68" t="s">
        <v>85</v>
      </c>
      <c r="O10" s="65" t="s">
        <v>86</v>
      </c>
    </row>
    <row r="11" spans="1:15" x14ac:dyDescent="0.35">
      <c r="B11" s="8" t="s">
        <v>87</v>
      </c>
      <c r="C11" s="9" t="s">
        <v>88</v>
      </c>
      <c r="D11" s="10" t="s">
        <v>70</v>
      </c>
      <c r="E11" s="11" t="s">
        <v>89</v>
      </c>
      <c r="F11" s="12">
        <v>165.56</v>
      </c>
      <c r="G11" s="45">
        <v>100</v>
      </c>
      <c r="H11" s="53">
        <f>Table2[[#This Row],[Column6]]*Table2[[#This Row],[Column5]]</f>
        <v>16556</v>
      </c>
      <c r="I11" s="13" t="s">
        <v>90</v>
      </c>
      <c r="J11" s="13">
        <v>16</v>
      </c>
      <c r="K11" s="55">
        <f t="shared" ref="K11:K74" si="0">F11-J11</f>
        <v>149.56</v>
      </c>
      <c r="L11" s="53">
        <f>(Table2[[#This Row],[Column5]]-Table2[[#This Row],[Column9]])*Table2[[#This Row],[Column6]]</f>
        <v>14956</v>
      </c>
      <c r="M11" s="53">
        <f>((Table2[[#This Row],[Column5]]-Table2[[#This Row],[Column9]])*Table2[[#This Row],[Column6]])*0.75</f>
        <v>11217</v>
      </c>
      <c r="N11" s="17">
        <f>(Table2[[#This Row],[Column5]]-Table2[[#This Row],[Column9]])/Table2[[#This Row],[Column5]]</f>
        <v>0.90335829910606424</v>
      </c>
      <c r="O11" s="116"/>
    </row>
    <row r="12" spans="1:15" x14ac:dyDescent="0.35">
      <c r="B12" s="8" t="s">
        <v>87</v>
      </c>
      <c r="C12" s="9" t="s">
        <v>88</v>
      </c>
      <c r="D12" s="10" t="s">
        <v>70</v>
      </c>
      <c r="E12" s="11" t="s">
        <v>91</v>
      </c>
      <c r="F12" s="12">
        <v>165.56</v>
      </c>
      <c r="G12" s="45">
        <v>500</v>
      </c>
      <c r="H12" s="53">
        <f>Table2[[#This Row],[Column6]]*Table2[[#This Row],[Column5]]</f>
        <v>82780</v>
      </c>
      <c r="I12" s="13" t="s">
        <v>90</v>
      </c>
      <c r="J12" s="13">
        <v>16</v>
      </c>
      <c r="K12" s="55">
        <f t="shared" si="0"/>
        <v>149.56</v>
      </c>
      <c r="L12" s="58">
        <f>(Table2[[#This Row],[Column5]]-Table2[[#This Row],[Column9]])*Table2[[#This Row],[Column6]]</f>
        <v>74780</v>
      </c>
      <c r="M12" s="53">
        <f>((Table2[[#This Row],[Column5]]-Table2[[#This Row],[Column9]])*Table2[[#This Row],[Column6]])*0.75</f>
        <v>56085</v>
      </c>
      <c r="N12" s="17">
        <f>(Table2[[#This Row],[Column5]]-Table2[[#This Row],[Column9]])/Table2[[#This Row],[Column5]]</f>
        <v>0.90335829910606424</v>
      </c>
      <c r="O12" s="116"/>
    </row>
    <row r="13" spans="1:15" x14ac:dyDescent="0.35">
      <c r="B13" s="8" t="s">
        <v>87</v>
      </c>
      <c r="C13" s="9" t="s">
        <v>92</v>
      </c>
      <c r="D13" s="10" t="s">
        <v>70</v>
      </c>
      <c r="E13" s="11" t="s">
        <v>93</v>
      </c>
      <c r="F13" s="12">
        <v>165.56</v>
      </c>
      <c r="G13" s="45"/>
      <c r="H13" s="53">
        <f>Table2[[#This Row],[Column6]]*Table2[[#This Row],[Column5]]</f>
        <v>0</v>
      </c>
      <c r="I13" s="13" t="s">
        <v>90</v>
      </c>
      <c r="J13" s="13">
        <v>16</v>
      </c>
      <c r="K13" s="55">
        <f t="shared" si="0"/>
        <v>149.56</v>
      </c>
      <c r="L13" s="58">
        <f>(Table2[[#This Row],[Column5]]-Table2[[#This Row],[Column9]])*Table2[[#This Row],[Column6]]</f>
        <v>0</v>
      </c>
      <c r="M13" s="53">
        <f>((Table2[[#This Row],[Column5]]-Table2[[#This Row],[Column9]])*Table2[[#This Row],[Column6]])*0.75</f>
        <v>0</v>
      </c>
      <c r="N13" s="17">
        <f>(Table2[[#This Row],[Column5]]-Table2[[#This Row],[Column9]])/Table2[[#This Row],[Column5]]</f>
        <v>0.90335829910606424</v>
      </c>
      <c r="O13" s="116"/>
    </row>
    <row r="14" spans="1:15" x14ac:dyDescent="0.35">
      <c r="B14" s="8" t="s">
        <v>87</v>
      </c>
      <c r="C14" s="9" t="s">
        <v>92</v>
      </c>
      <c r="D14" s="10" t="s">
        <v>70</v>
      </c>
      <c r="E14" s="11" t="s">
        <v>94</v>
      </c>
      <c r="F14" s="12">
        <v>165.56</v>
      </c>
      <c r="G14" s="45"/>
      <c r="H14" s="53">
        <f>Table2[[#This Row],[Column6]]*Table2[[#This Row],[Column5]]</f>
        <v>0</v>
      </c>
      <c r="I14" s="13" t="s">
        <v>90</v>
      </c>
      <c r="J14" s="13">
        <v>16</v>
      </c>
      <c r="K14" s="55">
        <f t="shared" si="0"/>
        <v>149.56</v>
      </c>
      <c r="L14" s="58">
        <f>(Table2[[#This Row],[Column5]]-Table2[[#This Row],[Column9]])*Table2[[#This Row],[Column6]]</f>
        <v>0</v>
      </c>
      <c r="M14" s="53">
        <f>((Table2[[#This Row],[Column5]]-Table2[[#This Row],[Column9]])*Table2[[#This Row],[Column6]])*0.75</f>
        <v>0</v>
      </c>
      <c r="N14" s="17">
        <f>(Table2[[#This Row],[Column5]]-Table2[[#This Row],[Column9]])/Table2[[#This Row],[Column5]]</f>
        <v>0.90335829910606424</v>
      </c>
      <c r="O14" s="116"/>
    </row>
    <row r="15" spans="1:15" x14ac:dyDescent="0.35">
      <c r="B15" s="8" t="s">
        <v>87</v>
      </c>
      <c r="C15" s="9" t="s">
        <v>95</v>
      </c>
      <c r="D15" s="10" t="s">
        <v>70</v>
      </c>
      <c r="E15" s="11" t="s">
        <v>96</v>
      </c>
      <c r="F15" s="12">
        <v>165.56</v>
      </c>
      <c r="G15" s="45"/>
      <c r="H15" s="53">
        <f>Table2[[#This Row],[Column6]]*Table2[[#This Row],[Column5]]</f>
        <v>0</v>
      </c>
      <c r="I15" s="13" t="s">
        <v>90</v>
      </c>
      <c r="J15" s="13">
        <v>16</v>
      </c>
      <c r="K15" s="55">
        <f t="shared" si="0"/>
        <v>149.56</v>
      </c>
      <c r="L15" s="58">
        <f>(Table2[[#This Row],[Column5]]-Table2[[#This Row],[Column9]])*Table2[[#This Row],[Column6]]</f>
        <v>0</v>
      </c>
      <c r="M15" s="53">
        <f>((Table2[[#This Row],[Column5]]-Table2[[#This Row],[Column9]])*Table2[[#This Row],[Column6]])*0.75</f>
        <v>0</v>
      </c>
      <c r="N15" s="17">
        <f>(Table2[[#This Row],[Column5]]-Table2[[#This Row],[Column9]])/Table2[[#This Row],[Column5]]</f>
        <v>0.90335829910606424</v>
      </c>
      <c r="O15" s="116"/>
    </row>
    <row r="16" spans="1:15" x14ac:dyDescent="0.35">
      <c r="B16" s="8" t="s">
        <v>87</v>
      </c>
      <c r="C16" s="9" t="s">
        <v>95</v>
      </c>
      <c r="D16" s="10" t="s">
        <v>70</v>
      </c>
      <c r="E16" s="11" t="s">
        <v>97</v>
      </c>
      <c r="F16" s="12">
        <v>165.56</v>
      </c>
      <c r="G16" s="45"/>
      <c r="H16" s="53">
        <f>Table2[[#This Row],[Column6]]*Table2[[#This Row],[Column5]]</f>
        <v>0</v>
      </c>
      <c r="I16" s="13" t="s">
        <v>90</v>
      </c>
      <c r="J16" s="13">
        <v>16</v>
      </c>
      <c r="K16" s="55">
        <f t="shared" si="0"/>
        <v>149.56</v>
      </c>
      <c r="L16" s="58">
        <f>(Table2[[#This Row],[Column5]]-Table2[[#This Row],[Column9]])*Table2[[#This Row],[Column6]]</f>
        <v>0</v>
      </c>
      <c r="M16" s="53">
        <f>((Table2[[#This Row],[Column5]]-Table2[[#This Row],[Column9]])*Table2[[#This Row],[Column6]])*0.75</f>
        <v>0</v>
      </c>
      <c r="N16" s="17">
        <f>(Table2[[#This Row],[Column5]]-Table2[[#This Row],[Column9]])/Table2[[#This Row],[Column5]]</f>
        <v>0.90335829910606424</v>
      </c>
      <c r="O16" s="116"/>
    </row>
    <row r="17" spans="2:15" x14ac:dyDescent="0.35">
      <c r="B17" s="8" t="s">
        <v>98</v>
      </c>
      <c r="C17" s="9" t="s">
        <v>99</v>
      </c>
      <c r="D17" s="10" t="s">
        <v>100</v>
      </c>
      <c r="E17" s="11" t="s">
        <v>101</v>
      </c>
      <c r="F17" s="12">
        <v>2940</v>
      </c>
      <c r="G17" s="45"/>
      <c r="H17" s="53">
        <f>Table2[[#This Row],[Column6]]*Table2[[#This Row],[Column5]]</f>
        <v>0</v>
      </c>
      <c r="I17" s="122" t="s">
        <v>1406</v>
      </c>
      <c r="J17" s="13">
        <v>247.01</v>
      </c>
      <c r="K17" s="55">
        <f t="shared" si="0"/>
        <v>2692.99</v>
      </c>
      <c r="L17" s="58">
        <f>(Table2[[#This Row],[Column5]]-Table2[[#This Row],[Column9]])*Table2[[#This Row],[Column6]]</f>
        <v>0</v>
      </c>
      <c r="M17" s="53">
        <f>((Table2[[#This Row],[Column5]]-Table2[[#This Row],[Column9]])*Table2[[#This Row],[Column6]])*0.75</f>
        <v>0</v>
      </c>
      <c r="N17" s="17">
        <f>(Table2[[#This Row],[Column5]]-Table2[[#This Row],[Column9]])/Table2[[#This Row],[Column5]]</f>
        <v>0.91598299319727883</v>
      </c>
      <c r="O17" s="116"/>
    </row>
    <row r="18" spans="2:15" x14ac:dyDescent="0.35">
      <c r="B18" s="8" t="s">
        <v>98</v>
      </c>
      <c r="C18" s="9" t="s">
        <v>102</v>
      </c>
      <c r="D18" s="10" t="s">
        <v>103</v>
      </c>
      <c r="E18" s="11" t="s">
        <v>104</v>
      </c>
      <c r="F18" s="12">
        <v>2940</v>
      </c>
      <c r="G18" s="45"/>
      <c r="H18" s="53">
        <f>Table2[[#This Row],[Column6]]*Table2[[#This Row],[Column5]]</f>
        <v>0</v>
      </c>
      <c r="I18" s="122" t="s">
        <v>1406</v>
      </c>
      <c r="J18" s="13">
        <v>247.01</v>
      </c>
      <c r="K18" s="55">
        <f t="shared" si="0"/>
        <v>2692.99</v>
      </c>
      <c r="L18" s="58">
        <f>(Table2[[#This Row],[Column5]]-Table2[[#This Row],[Column9]])*Table2[[#This Row],[Column6]]</f>
        <v>0</v>
      </c>
      <c r="M18" s="53">
        <f>((Table2[[#This Row],[Column5]]-Table2[[#This Row],[Column9]])*Table2[[#This Row],[Column6]])*0.75</f>
        <v>0</v>
      </c>
      <c r="N18" s="17">
        <f>(Table2[[#This Row],[Column5]]-Table2[[#This Row],[Column9]])/Table2[[#This Row],[Column5]]</f>
        <v>0.91598299319727883</v>
      </c>
      <c r="O18" s="116"/>
    </row>
    <row r="19" spans="2:15" x14ac:dyDescent="0.35">
      <c r="B19" s="8" t="s">
        <v>98</v>
      </c>
      <c r="C19" s="9" t="s">
        <v>99</v>
      </c>
      <c r="D19" s="10" t="s">
        <v>100</v>
      </c>
      <c r="E19" s="11" t="s">
        <v>105</v>
      </c>
      <c r="F19" s="12">
        <v>2940</v>
      </c>
      <c r="G19" s="45"/>
      <c r="H19" s="53">
        <f>Table2[[#This Row],[Column6]]*Table2[[#This Row],[Column5]]</f>
        <v>0</v>
      </c>
      <c r="I19" s="122" t="s">
        <v>1406</v>
      </c>
      <c r="J19" s="13">
        <v>247.01</v>
      </c>
      <c r="K19" s="55">
        <f t="shared" si="0"/>
        <v>2692.99</v>
      </c>
      <c r="L19" s="58">
        <f>(Table2[[#This Row],[Column5]]-Table2[[#This Row],[Column9]])*Table2[[#This Row],[Column6]]</f>
        <v>0</v>
      </c>
      <c r="M19" s="53">
        <f>((Table2[[#This Row],[Column5]]-Table2[[#This Row],[Column9]])*Table2[[#This Row],[Column6]])*0.75</f>
        <v>0</v>
      </c>
      <c r="N19" s="17">
        <f>(Table2[[#This Row],[Column5]]-Table2[[#This Row],[Column9]])/Table2[[#This Row],[Column5]]</f>
        <v>0.91598299319727883</v>
      </c>
      <c r="O19" s="116"/>
    </row>
    <row r="20" spans="2:15" x14ac:dyDescent="0.35">
      <c r="B20" s="8" t="s">
        <v>98</v>
      </c>
      <c r="C20" s="9" t="s">
        <v>102</v>
      </c>
      <c r="D20" s="10" t="s">
        <v>103</v>
      </c>
      <c r="E20" s="11" t="s">
        <v>106</v>
      </c>
      <c r="F20" s="12">
        <v>2940</v>
      </c>
      <c r="G20" s="45"/>
      <c r="H20" s="53">
        <f>Table2[[#This Row],[Column6]]*Table2[[#This Row],[Column5]]</f>
        <v>0</v>
      </c>
      <c r="I20" s="122" t="s">
        <v>1406</v>
      </c>
      <c r="J20" s="13">
        <v>247.01</v>
      </c>
      <c r="K20" s="55">
        <f t="shared" si="0"/>
        <v>2692.99</v>
      </c>
      <c r="L20" s="58">
        <f>(Table2[[#This Row],[Column5]]-Table2[[#This Row],[Column9]])*Table2[[#This Row],[Column6]]</f>
        <v>0</v>
      </c>
      <c r="M20" s="53">
        <f>((Table2[[#This Row],[Column5]]-Table2[[#This Row],[Column9]])*Table2[[#This Row],[Column6]])*0.75</f>
        <v>0</v>
      </c>
      <c r="N20" s="17">
        <f>(Table2[[#This Row],[Column5]]-Table2[[#This Row],[Column9]])/Table2[[#This Row],[Column5]]</f>
        <v>0.91598299319727883</v>
      </c>
      <c r="O20" s="116"/>
    </row>
    <row r="21" spans="2:15" x14ac:dyDescent="0.35">
      <c r="B21" s="8" t="s">
        <v>98</v>
      </c>
      <c r="C21" s="9" t="s">
        <v>107</v>
      </c>
      <c r="D21" s="10" t="s">
        <v>108</v>
      </c>
      <c r="E21" s="11" t="s">
        <v>109</v>
      </c>
      <c r="F21" s="12">
        <v>2940</v>
      </c>
      <c r="G21" s="45"/>
      <c r="H21" s="53">
        <f>Table2[[#This Row],[Column6]]*Table2[[#This Row],[Column5]]</f>
        <v>0</v>
      </c>
      <c r="I21" s="122" t="s">
        <v>1406</v>
      </c>
      <c r="J21" s="13">
        <v>247.01</v>
      </c>
      <c r="K21" s="55">
        <f t="shared" si="0"/>
        <v>2692.99</v>
      </c>
      <c r="L21" s="58">
        <f>(Table2[[#This Row],[Column5]]-Table2[[#This Row],[Column9]])*Table2[[#This Row],[Column6]]</f>
        <v>0</v>
      </c>
      <c r="M21" s="53">
        <f>((Table2[[#This Row],[Column5]]-Table2[[#This Row],[Column9]])*Table2[[#This Row],[Column6]])*0.75</f>
        <v>0</v>
      </c>
      <c r="N21" s="17">
        <f>(Table2[[#This Row],[Column5]]-Table2[[#This Row],[Column9]])/Table2[[#This Row],[Column5]]</f>
        <v>0.91598299319727883</v>
      </c>
      <c r="O21" s="116"/>
    </row>
    <row r="22" spans="2:15" x14ac:dyDescent="0.35">
      <c r="B22" s="8" t="s">
        <v>110</v>
      </c>
      <c r="C22" s="9" t="s">
        <v>111</v>
      </c>
      <c r="D22" s="10" t="s">
        <v>70</v>
      </c>
      <c r="E22" s="11" t="s">
        <v>112</v>
      </c>
      <c r="F22" s="12">
        <v>90.74</v>
      </c>
      <c r="G22" s="45"/>
      <c r="H22" s="53">
        <f>Table2[[#This Row],[Column6]]*Table2[[#This Row],[Column5]]</f>
        <v>0</v>
      </c>
      <c r="I22" s="13" t="s">
        <v>113</v>
      </c>
      <c r="J22" s="13">
        <v>0.95</v>
      </c>
      <c r="K22" s="55">
        <f t="shared" si="0"/>
        <v>89.789999999999992</v>
      </c>
      <c r="L22" s="58">
        <f>(Table2[[#This Row],[Column5]]-Table2[[#This Row],[Column9]])*Table2[[#This Row],[Column6]]</f>
        <v>0</v>
      </c>
      <c r="M22" s="53">
        <f>((Table2[[#This Row],[Column5]]-Table2[[#This Row],[Column9]])*Table2[[#This Row],[Column6]])*0.75</f>
        <v>0</v>
      </c>
      <c r="N22" s="17">
        <f>(Table2[[#This Row],[Column5]]-Table2[[#This Row],[Column9]])/Table2[[#This Row],[Column5]]</f>
        <v>0.98953052677981046</v>
      </c>
      <c r="O22" s="116"/>
    </row>
    <row r="23" spans="2:15" x14ac:dyDescent="0.35">
      <c r="B23" s="8" t="s">
        <v>110</v>
      </c>
      <c r="C23" s="9" t="s">
        <v>111</v>
      </c>
      <c r="D23" s="10" t="s">
        <v>70</v>
      </c>
      <c r="E23" s="11" t="s">
        <v>114</v>
      </c>
      <c r="F23" s="12">
        <v>90.74</v>
      </c>
      <c r="G23" s="45"/>
      <c r="H23" s="53">
        <f>Table2[[#This Row],[Column6]]*Table2[[#This Row],[Column5]]</f>
        <v>0</v>
      </c>
      <c r="I23" s="13" t="s">
        <v>113</v>
      </c>
      <c r="J23" s="13">
        <v>0.95</v>
      </c>
      <c r="K23" s="55">
        <f t="shared" si="0"/>
        <v>89.789999999999992</v>
      </c>
      <c r="L23" s="58">
        <f>(Table2[[#This Row],[Column5]]-Table2[[#This Row],[Column9]])*Table2[[#This Row],[Column6]]</f>
        <v>0</v>
      </c>
      <c r="M23" s="53">
        <f>((Table2[[#This Row],[Column5]]-Table2[[#This Row],[Column9]])*Table2[[#This Row],[Column6]])*0.75</f>
        <v>0</v>
      </c>
      <c r="N23" s="17">
        <f>(Table2[[#This Row],[Column5]]-Table2[[#This Row],[Column9]])/Table2[[#This Row],[Column5]]</f>
        <v>0.98953052677981046</v>
      </c>
      <c r="O23" s="116"/>
    </row>
    <row r="24" spans="2:15" x14ac:dyDescent="0.35">
      <c r="B24" s="8" t="s">
        <v>110</v>
      </c>
      <c r="C24" s="9" t="s">
        <v>111</v>
      </c>
      <c r="D24" s="10" t="s">
        <v>70</v>
      </c>
      <c r="E24" s="11" t="s">
        <v>115</v>
      </c>
      <c r="F24" s="12">
        <v>90.74</v>
      </c>
      <c r="G24" s="45"/>
      <c r="H24" s="53">
        <f>Table2[[#This Row],[Column6]]*Table2[[#This Row],[Column5]]</f>
        <v>0</v>
      </c>
      <c r="I24" s="13" t="s">
        <v>113</v>
      </c>
      <c r="J24" s="13">
        <v>0.95</v>
      </c>
      <c r="K24" s="55">
        <f t="shared" si="0"/>
        <v>89.789999999999992</v>
      </c>
      <c r="L24" s="58">
        <f>(Table2[[#This Row],[Column5]]-Table2[[#This Row],[Column9]])*Table2[[#This Row],[Column6]]</f>
        <v>0</v>
      </c>
      <c r="M24" s="53">
        <f>((Table2[[#This Row],[Column5]]-Table2[[#This Row],[Column9]])*Table2[[#This Row],[Column6]])*0.75</f>
        <v>0</v>
      </c>
      <c r="N24" s="17">
        <f>(Table2[[#This Row],[Column5]]-Table2[[#This Row],[Column9]])/Table2[[#This Row],[Column5]]</f>
        <v>0.98953052677981046</v>
      </c>
      <c r="O24" s="116"/>
    </row>
    <row r="25" spans="2:15" x14ac:dyDescent="0.35">
      <c r="B25" s="8" t="s">
        <v>116</v>
      </c>
      <c r="C25" s="9" t="s">
        <v>117</v>
      </c>
      <c r="D25" s="10" t="s">
        <v>118</v>
      </c>
      <c r="E25" s="11" t="s">
        <v>119</v>
      </c>
      <c r="F25" s="12">
        <v>4.88</v>
      </c>
      <c r="G25" s="45"/>
      <c r="H25" s="53">
        <f>Table2[[#This Row],[Column6]]*Table2[[#This Row],[Column5]]</f>
        <v>0</v>
      </c>
      <c r="I25" s="13" t="s">
        <v>120</v>
      </c>
      <c r="J25" s="13">
        <v>0.33</v>
      </c>
      <c r="K25" s="55">
        <f t="shared" si="0"/>
        <v>4.55</v>
      </c>
      <c r="L25" s="58">
        <f>(Table2[[#This Row],[Column5]]-Table2[[#This Row],[Column9]])*Table2[[#This Row],[Column6]]</f>
        <v>0</v>
      </c>
      <c r="M25" s="53">
        <f>((Table2[[#This Row],[Column5]]-Table2[[#This Row],[Column9]])*Table2[[#This Row],[Column6]])*0.75</f>
        <v>0</v>
      </c>
      <c r="N25" s="17">
        <f>(Table2[[#This Row],[Column5]]-Table2[[#This Row],[Column9]])/Table2[[#This Row],[Column5]]</f>
        <v>0.93237704918032782</v>
      </c>
      <c r="O25" s="116"/>
    </row>
    <row r="26" spans="2:15" x14ac:dyDescent="0.35">
      <c r="B26" s="8" t="s">
        <v>121</v>
      </c>
      <c r="C26" s="9" t="s">
        <v>117</v>
      </c>
      <c r="D26" s="10" t="s">
        <v>122</v>
      </c>
      <c r="E26" s="11" t="s">
        <v>123</v>
      </c>
      <c r="F26" s="12">
        <v>6</v>
      </c>
      <c r="G26" s="45"/>
      <c r="H26" s="53">
        <f>Table2[[#This Row],[Column6]]*Table2[[#This Row],[Column5]]</f>
        <v>0</v>
      </c>
      <c r="I26" s="13" t="s">
        <v>120</v>
      </c>
      <c r="J26" s="13">
        <v>0.33</v>
      </c>
      <c r="K26" s="55">
        <f t="shared" si="0"/>
        <v>5.67</v>
      </c>
      <c r="L26" s="58">
        <f>(Table2[[#This Row],[Column5]]-Table2[[#This Row],[Column9]])*Table2[[#This Row],[Column6]]</f>
        <v>0</v>
      </c>
      <c r="M26" s="53">
        <f>((Table2[[#This Row],[Column5]]-Table2[[#This Row],[Column9]])*Table2[[#This Row],[Column6]])*0.75</f>
        <v>0</v>
      </c>
      <c r="N26" s="17">
        <f>(Table2[[#This Row],[Column5]]-Table2[[#This Row],[Column9]])/Table2[[#This Row],[Column5]]</f>
        <v>0.94499999999999995</v>
      </c>
      <c r="O26" s="116"/>
    </row>
    <row r="27" spans="2:15" x14ac:dyDescent="0.35">
      <c r="B27" s="8" t="s">
        <v>121</v>
      </c>
      <c r="C27" s="9" t="s">
        <v>117</v>
      </c>
      <c r="D27" s="10" t="s">
        <v>122</v>
      </c>
      <c r="E27" s="11" t="s">
        <v>124</v>
      </c>
      <c r="F27" s="12">
        <v>6</v>
      </c>
      <c r="G27" s="45"/>
      <c r="H27" s="53">
        <f>Table2[[#This Row],[Column6]]*Table2[[#This Row],[Column5]]</f>
        <v>0</v>
      </c>
      <c r="I27" s="13" t="s">
        <v>120</v>
      </c>
      <c r="J27" s="13">
        <v>0.33</v>
      </c>
      <c r="K27" s="55">
        <f t="shared" si="0"/>
        <v>5.67</v>
      </c>
      <c r="L27" s="58">
        <f>(Table2[[#This Row],[Column5]]-Table2[[#This Row],[Column9]])*Table2[[#This Row],[Column6]]</f>
        <v>0</v>
      </c>
      <c r="M27" s="53">
        <f>((Table2[[#This Row],[Column5]]-Table2[[#This Row],[Column9]])*Table2[[#This Row],[Column6]])*0.75</f>
        <v>0</v>
      </c>
      <c r="N27" s="17">
        <f>(Table2[[#This Row],[Column5]]-Table2[[#This Row],[Column9]])/Table2[[#This Row],[Column5]]</f>
        <v>0.94499999999999995</v>
      </c>
      <c r="O27" s="116"/>
    </row>
    <row r="28" spans="2:15" x14ac:dyDescent="0.35">
      <c r="B28" s="8" t="s">
        <v>121</v>
      </c>
      <c r="C28" s="9" t="s">
        <v>117</v>
      </c>
      <c r="D28" s="10" t="s">
        <v>122</v>
      </c>
      <c r="E28" s="11" t="s">
        <v>125</v>
      </c>
      <c r="F28" s="12">
        <v>6</v>
      </c>
      <c r="G28" s="45"/>
      <c r="H28" s="53">
        <f>Table2[[#This Row],[Column6]]*Table2[[#This Row],[Column5]]</f>
        <v>0</v>
      </c>
      <c r="I28" s="13" t="s">
        <v>120</v>
      </c>
      <c r="J28" s="13">
        <v>0.33</v>
      </c>
      <c r="K28" s="55">
        <f t="shared" si="0"/>
        <v>5.67</v>
      </c>
      <c r="L28" s="58">
        <f>(Table2[[#This Row],[Column5]]-Table2[[#This Row],[Column9]])*Table2[[#This Row],[Column6]]</f>
        <v>0</v>
      </c>
      <c r="M28" s="53">
        <f>((Table2[[#This Row],[Column5]]-Table2[[#This Row],[Column9]])*Table2[[#This Row],[Column6]])*0.75</f>
        <v>0</v>
      </c>
      <c r="N28" s="17">
        <f>(Table2[[#This Row],[Column5]]-Table2[[#This Row],[Column9]])/Table2[[#This Row],[Column5]]</f>
        <v>0.94499999999999995</v>
      </c>
      <c r="O28" s="116"/>
    </row>
    <row r="29" spans="2:15" x14ac:dyDescent="0.35">
      <c r="B29" s="8" t="s">
        <v>121</v>
      </c>
      <c r="C29" s="9" t="s">
        <v>117</v>
      </c>
      <c r="D29" s="10" t="s">
        <v>122</v>
      </c>
      <c r="E29" s="11" t="s">
        <v>126</v>
      </c>
      <c r="F29" s="12">
        <v>6</v>
      </c>
      <c r="G29" s="45"/>
      <c r="H29" s="53">
        <f>Table2[[#This Row],[Column6]]*Table2[[#This Row],[Column5]]</f>
        <v>0</v>
      </c>
      <c r="I29" s="13" t="s">
        <v>120</v>
      </c>
      <c r="J29" s="13">
        <v>0.33</v>
      </c>
      <c r="K29" s="55">
        <f t="shared" si="0"/>
        <v>5.67</v>
      </c>
      <c r="L29" s="58">
        <f>(Table2[[#This Row],[Column5]]-Table2[[#This Row],[Column9]])*Table2[[#This Row],[Column6]]</f>
        <v>0</v>
      </c>
      <c r="M29" s="53">
        <f>((Table2[[#This Row],[Column5]]-Table2[[#This Row],[Column9]])*Table2[[#This Row],[Column6]])*0.75</f>
        <v>0</v>
      </c>
      <c r="N29" s="17">
        <f>(Table2[[#This Row],[Column5]]-Table2[[#This Row],[Column9]])/Table2[[#This Row],[Column5]]</f>
        <v>0.94499999999999995</v>
      </c>
      <c r="O29" s="116"/>
    </row>
    <row r="30" spans="2:15" x14ac:dyDescent="0.35">
      <c r="B30" s="8" t="s">
        <v>127</v>
      </c>
      <c r="C30" s="9" t="s">
        <v>128</v>
      </c>
      <c r="D30" s="10" t="s">
        <v>128</v>
      </c>
      <c r="E30" s="11" t="s">
        <v>129</v>
      </c>
      <c r="F30" s="12">
        <v>639.08000000000004</v>
      </c>
      <c r="G30" s="45"/>
      <c r="H30" s="53">
        <f>Table2[[#This Row],[Column6]]*Table2[[#This Row],[Column5]]</f>
        <v>0</v>
      </c>
      <c r="I30" s="13" t="s">
        <v>130</v>
      </c>
      <c r="J30" s="13">
        <v>1.53</v>
      </c>
      <c r="K30" s="55">
        <f t="shared" si="0"/>
        <v>637.55000000000007</v>
      </c>
      <c r="L30" s="58">
        <f>(Table2[[#This Row],[Column5]]-Table2[[#This Row],[Column9]])*Table2[[#This Row],[Column6]]</f>
        <v>0</v>
      </c>
      <c r="M30" s="53">
        <f>((Table2[[#This Row],[Column5]]-Table2[[#This Row],[Column9]])*Table2[[#This Row],[Column6]])*0.75</f>
        <v>0</v>
      </c>
      <c r="N30" s="17">
        <f>(Table2[[#This Row],[Column5]]-Table2[[#This Row],[Column9]])/Table2[[#This Row],[Column5]]</f>
        <v>0.9976059335294486</v>
      </c>
      <c r="O30" s="116"/>
    </row>
    <row r="31" spans="2:15" x14ac:dyDescent="0.35">
      <c r="B31" s="8" t="s">
        <v>131</v>
      </c>
      <c r="C31" s="9" t="s">
        <v>132</v>
      </c>
      <c r="D31" s="10" t="s">
        <v>70</v>
      </c>
      <c r="E31" s="11" t="s">
        <v>133</v>
      </c>
      <c r="F31" s="12">
        <v>11.3</v>
      </c>
      <c r="G31" s="45"/>
      <c r="H31" s="53">
        <f>Table2[[#This Row],[Column6]]*Table2[[#This Row],[Column5]]</f>
        <v>0</v>
      </c>
      <c r="I31" s="13" t="s">
        <v>134</v>
      </c>
      <c r="J31" s="13">
        <v>0.3</v>
      </c>
      <c r="K31" s="55">
        <f t="shared" si="0"/>
        <v>11</v>
      </c>
      <c r="L31" s="58">
        <f>(Table2[[#This Row],[Column5]]-Table2[[#This Row],[Column9]])*Table2[[#This Row],[Column6]]</f>
        <v>0</v>
      </c>
      <c r="M31" s="53">
        <f>((Table2[[#This Row],[Column5]]-Table2[[#This Row],[Column9]])*Table2[[#This Row],[Column6]])*0.75</f>
        <v>0</v>
      </c>
      <c r="N31" s="17">
        <f>(Table2[[#This Row],[Column5]]-Table2[[#This Row],[Column9]])/Table2[[#This Row],[Column5]]</f>
        <v>0.97345132743362828</v>
      </c>
      <c r="O31" s="116"/>
    </row>
    <row r="32" spans="2:15" x14ac:dyDescent="0.35">
      <c r="B32" s="8" t="s">
        <v>131</v>
      </c>
      <c r="C32" s="9" t="s">
        <v>132</v>
      </c>
      <c r="D32" s="10" t="s">
        <v>70</v>
      </c>
      <c r="E32" s="11" t="s">
        <v>135</v>
      </c>
      <c r="F32" s="12">
        <v>11.3</v>
      </c>
      <c r="G32" s="45"/>
      <c r="H32" s="53">
        <f>Table2[[#This Row],[Column6]]*Table2[[#This Row],[Column5]]</f>
        <v>0</v>
      </c>
      <c r="I32" s="13" t="s">
        <v>134</v>
      </c>
      <c r="J32" s="13">
        <v>0.3</v>
      </c>
      <c r="K32" s="55">
        <f t="shared" si="0"/>
        <v>11</v>
      </c>
      <c r="L32" s="58">
        <f>(Table2[[#This Row],[Column5]]-Table2[[#This Row],[Column9]])*Table2[[#This Row],[Column6]]</f>
        <v>0</v>
      </c>
      <c r="M32" s="53">
        <f>((Table2[[#This Row],[Column5]]-Table2[[#This Row],[Column9]])*Table2[[#This Row],[Column6]])*0.75</f>
        <v>0</v>
      </c>
      <c r="N32" s="17">
        <f>(Table2[[#This Row],[Column5]]-Table2[[#This Row],[Column9]])/Table2[[#This Row],[Column5]]</f>
        <v>0.97345132743362828</v>
      </c>
      <c r="O32" s="116"/>
    </row>
    <row r="33" spans="2:15" x14ac:dyDescent="0.35">
      <c r="B33" s="8" t="s">
        <v>131</v>
      </c>
      <c r="C33" s="9" t="s">
        <v>132</v>
      </c>
      <c r="D33" s="10" t="s">
        <v>70</v>
      </c>
      <c r="E33" s="11" t="s">
        <v>136</v>
      </c>
      <c r="F33" s="12">
        <v>11.3</v>
      </c>
      <c r="G33" s="45"/>
      <c r="H33" s="53">
        <f>Table2[[#This Row],[Column6]]*Table2[[#This Row],[Column5]]</f>
        <v>0</v>
      </c>
      <c r="I33" s="13" t="s">
        <v>134</v>
      </c>
      <c r="J33" s="13">
        <v>0.3</v>
      </c>
      <c r="K33" s="55">
        <f t="shared" si="0"/>
        <v>11</v>
      </c>
      <c r="L33" s="58">
        <f>(Table2[[#This Row],[Column5]]-Table2[[#This Row],[Column9]])*Table2[[#This Row],[Column6]]</f>
        <v>0</v>
      </c>
      <c r="M33" s="53">
        <f>((Table2[[#This Row],[Column5]]-Table2[[#This Row],[Column9]])*Table2[[#This Row],[Column6]])*0.75</f>
        <v>0</v>
      </c>
      <c r="N33" s="17">
        <f>(Table2[[#This Row],[Column5]]-Table2[[#This Row],[Column9]])/Table2[[#This Row],[Column5]]</f>
        <v>0.97345132743362828</v>
      </c>
      <c r="O33" s="116"/>
    </row>
    <row r="34" spans="2:15" x14ac:dyDescent="0.35">
      <c r="B34" s="8" t="s">
        <v>131</v>
      </c>
      <c r="C34" s="9" t="s">
        <v>132</v>
      </c>
      <c r="D34" s="10" t="s">
        <v>70</v>
      </c>
      <c r="E34" s="11" t="s">
        <v>137</v>
      </c>
      <c r="F34" s="12">
        <v>11.3</v>
      </c>
      <c r="G34" s="45"/>
      <c r="H34" s="53">
        <f>Table2[[#This Row],[Column6]]*Table2[[#This Row],[Column5]]</f>
        <v>0</v>
      </c>
      <c r="I34" s="13" t="s">
        <v>134</v>
      </c>
      <c r="J34" s="13">
        <v>0.3</v>
      </c>
      <c r="K34" s="55">
        <f t="shared" si="0"/>
        <v>11</v>
      </c>
      <c r="L34" s="58">
        <f>(Table2[[#This Row],[Column5]]-Table2[[#This Row],[Column9]])*Table2[[#This Row],[Column6]]</f>
        <v>0</v>
      </c>
      <c r="M34" s="53">
        <f>((Table2[[#This Row],[Column5]]-Table2[[#This Row],[Column9]])*Table2[[#This Row],[Column6]])*0.75</f>
        <v>0</v>
      </c>
      <c r="N34" s="17">
        <f>(Table2[[#This Row],[Column5]]-Table2[[#This Row],[Column9]])/Table2[[#This Row],[Column5]]</f>
        <v>0.97345132743362828</v>
      </c>
      <c r="O34" s="116"/>
    </row>
    <row r="35" spans="2:15" x14ac:dyDescent="0.35">
      <c r="B35" s="8" t="s">
        <v>131</v>
      </c>
      <c r="C35" s="9" t="s">
        <v>132</v>
      </c>
      <c r="D35" s="10" t="s">
        <v>70</v>
      </c>
      <c r="E35" s="11" t="s">
        <v>138</v>
      </c>
      <c r="F35" s="12">
        <v>11.3</v>
      </c>
      <c r="G35" s="45"/>
      <c r="H35" s="53">
        <f>Table2[[#This Row],[Column6]]*Table2[[#This Row],[Column5]]</f>
        <v>0</v>
      </c>
      <c r="I35" s="13" t="s">
        <v>134</v>
      </c>
      <c r="J35" s="13">
        <v>0.3</v>
      </c>
      <c r="K35" s="55">
        <f t="shared" si="0"/>
        <v>11</v>
      </c>
      <c r="L35" s="58">
        <f>(Table2[[#This Row],[Column5]]-Table2[[#This Row],[Column9]])*Table2[[#This Row],[Column6]]</f>
        <v>0</v>
      </c>
      <c r="M35" s="53">
        <f>((Table2[[#This Row],[Column5]]-Table2[[#This Row],[Column9]])*Table2[[#This Row],[Column6]])*0.75</f>
        <v>0</v>
      </c>
      <c r="N35" s="17">
        <f>(Table2[[#This Row],[Column5]]-Table2[[#This Row],[Column9]])/Table2[[#This Row],[Column5]]</f>
        <v>0.97345132743362828</v>
      </c>
      <c r="O35" s="116"/>
    </row>
    <row r="36" spans="2:15" x14ac:dyDescent="0.35">
      <c r="B36" s="8" t="s">
        <v>131</v>
      </c>
      <c r="C36" s="9" t="s">
        <v>132</v>
      </c>
      <c r="D36" s="10" t="s">
        <v>70</v>
      </c>
      <c r="E36" s="11" t="s">
        <v>139</v>
      </c>
      <c r="F36" s="12">
        <v>11.3</v>
      </c>
      <c r="G36" s="45"/>
      <c r="H36" s="53">
        <f>Table2[[#This Row],[Column6]]*Table2[[#This Row],[Column5]]</f>
        <v>0</v>
      </c>
      <c r="I36" s="13" t="s">
        <v>134</v>
      </c>
      <c r="J36" s="13">
        <v>0.3</v>
      </c>
      <c r="K36" s="55">
        <f t="shared" si="0"/>
        <v>11</v>
      </c>
      <c r="L36" s="58">
        <f>(Table2[[#This Row],[Column5]]-Table2[[#This Row],[Column9]])*Table2[[#This Row],[Column6]]</f>
        <v>0</v>
      </c>
      <c r="M36" s="53">
        <f>((Table2[[#This Row],[Column5]]-Table2[[#This Row],[Column9]])*Table2[[#This Row],[Column6]])*0.75</f>
        <v>0</v>
      </c>
      <c r="N36" s="17">
        <f>(Table2[[#This Row],[Column5]]-Table2[[#This Row],[Column9]])/Table2[[#This Row],[Column5]]</f>
        <v>0.97345132743362828</v>
      </c>
      <c r="O36" s="116"/>
    </row>
    <row r="37" spans="2:15" x14ac:dyDescent="0.35">
      <c r="B37" s="8" t="s">
        <v>131</v>
      </c>
      <c r="C37" s="9" t="s">
        <v>132</v>
      </c>
      <c r="D37" s="10" t="s">
        <v>70</v>
      </c>
      <c r="E37" s="11" t="s">
        <v>140</v>
      </c>
      <c r="F37" s="12">
        <v>11.3</v>
      </c>
      <c r="G37" s="45"/>
      <c r="H37" s="53">
        <f>Table2[[#This Row],[Column6]]*Table2[[#This Row],[Column5]]</f>
        <v>0</v>
      </c>
      <c r="I37" s="13" t="s">
        <v>134</v>
      </c>
      <c r="J37" s="13">
        <v>0.3</v>
      </c>
      <c r="K37" s="55">
        <f t="shared" si="0"/>
        <v>11</v>
      </c>
      <c r="L37" s="58">
        <f>(Table2[[#This Row],[Column5]]-Table2[[#This Row],[Column9]])*Table2[[#This Row],[Column6]]</f>
        <v>0</v>
      </c>
      <c r="M37" s="53">
        <f>((Table2[[#This Row],[Column5]]-Table2[[#This Row],[Column9]])*Table2[[#This Row],[Column6]])*0.75</f>
        <v>0</v>
      </c>
      <c r="N37" s="17">
        <f>(Table2[[#This Row],[Column5]]-Table2[[#This Row],[Column9]])/Table2[[#This Row],[Column5]]</f>
        <v>0.97345132743362828</v>
      </c>
      <c r="O37" s="116"/>
    </row>
    <row r="38" spans="2:15" x14ac:dyDescent="0.35">
      <c r="B38" s="8" t="s">
        <v>131</v>
      </c>
      <c r="C38" s="9" t="s">
        <v>141</v>
      </c>
      <c r="D38" s="10" t="s">
        <v>70</v>
      </c>
      <c r="E38" s="11" t="s">
        <v>142</v>
      </c>
      <c r="F38" s="12">
        <v>11.3</v>
      </c>
      <c r="G38" s="45"/>
      <c r="H38" s="53">
        <f>Table2[[#This Row],[Column6]]*Table2[[#This Row],[Column5]]</f>
        <v>0</v>
      </c>
      <c r="I38" s="13" t="s">
        <v>134</v>
      </c>
      <c r="J38" s="13">
        <v>0.3</v>
      </c>
      <c r="K38" s="55">
        <f t="shared" si="0"/>
        <v>11</v>
      </c>
      <c r="L38" s="58">
        <f>(Table2[[#This Row],[Column5]]-Table2[[#This Row],[Column9]])*Table2[[#This Row],[Column6]]</f>
        <v>0</v>
      </c>
      <c r="M38" s="53">
        <f>((Table2[[#This Row],[Column5]]-Table2[[#This Row],[Column9]])*Table2[[#This Row],[Column6]])*0.75</f>
        <v>0</v>
      </c>
      <c r="N38" s="17">
        <f>(Table2[[#This Row],[Column5]]-Table2[[#This Row],[Column9]])/Table2[[#This Row],[Column5]]</f>
        <v>0.97345132743362828</v>
      </c>
      <c r="O38" s="116"/>
    </row>
    <row r="39" spans="2:15" x14ac:dyDescent="0.35">
      <c r="B39" s="8" t="s">
        <v>131</v>
      </c>
      <c r="C39" s="9" t="s">
        <v>141</v>
      </c>
      <c r="D39" s="10" t="s">
        <v>70</v>
      </c>
      <c r="E39" s="11" t="s">
        <v>143</v>
      </c>
      <c r="F39" s="12">
        <v>11.3</v>
      </c>
      <c r="G39" s="45"/>
      <c r="H39" s="53">
        <f>Table2[[#This Row],[Column6]]*Table2[[#This Row],[Column5]]</f>
        <v>0</v>
      </c>
      <c r="I39" s="13" t="s">
        <v>134</v>
      </c>
      <c r="J39" s="13">
        <v>0.3</v>
      </c>
      <c r="K39" s="55">
        <f t="shared" si="0"/>
        <v>11</v>
      </c>
      <c r="L39" s="58">
        <f>(Table2[[#This Row],[Column5]]-Table2[[#This Row],[Column9]])*Table2[[#This Row],[Column6]]</f>
        <v>0</v>
      </c>
      <c r="M39" s="53">
        <f>((Table2[[#This Row],[Column5]]-Table2[[#This Row],[Column9]])*Table2[[#This Row],[Column6]])*0.75</f>
        <v>0</v>
      </c>
      <c r="N39" s="17">
        <f>(Table2[[#This Row],[Column5]]-Table2[[#This Row],[Column9]])/Table2[[#This Row],[Column5]]</f>
        <v>0.97345132743362828</v>
      </c>
      <c r="O39" s="116"/>
    </row>
    <row r="40" spans="2:15" x14ac:dyDescent="0.35">
      <c r="B40" s="8" t="s">
        <v>131</v>
      </c>
      <c r="C40" s="9" t="s">
        <v>141</v>
      </c>
      <c r="D40" s="10" t="s">
        <v>70</v>
      </c>
      <c r="E40" s="11" t="s">
        <v>144</v>
      </c>
      <c r="F40" s="12">
        <v>11.3</v>
      </c>
      <c r="G40" s="45"/>
      <c r="H40" s="53">
        <f>Table2[[#This Row],[Column6]]*Table2[[#This Row],[Column5]]</f>
        <v>0</v>
      </c>
      <c r="I40" s="13" t="s">
        <v>134</v>
      </c>
      <c r="J40" s="13">
        <v>0.3</v>
      </c>
      <c r="K40" s="55">
        <f t="shared" si="0"/>
        <v>11</v>
      </c>
      <c r="L40" s="58">
        <f>(Table2[[#This Row],[Column5]]-Table2[[#This Row],[Column9]])*Table2[[#This Row],[Column6]]</f>
        <v>0</v>
      </c>
      <c r="M40" s="53">
        <f>((Table2[[#This Row],[Column5]]-Table2[[#This Row],[Column9]])*Table2[[#This Row],[Column6]])*0.75</f>
        <v>0</v>
      </c>
      <c r="N40" s="17">
        <f>(Table2[[#This Row],[Column5]]-Table2[[#This Row],[Column9]])/Table2[[#This Row],[Column5]]</f>
        <v>0.97345132743362828</v>
      </c>
      <c r="O40" s="116"/>
    </row>
    <row r="41" spans="2:15" x14ac:dyDescent="0.35">
      <c r="B41" s="8" t="s">
        <v>131</v>
      </c>
      <c r="C41" s="9" t="s">
        <v>141</v>
      </c>
      <c r="D41" s="10" t="s">
        <v>70</v>
      </c>
      <c r="E41" s="11" t="s">
        <v>145</v>
      </c>
      <c r="F41" s="12">
        <v>11.3</v>
      </c>
      <c r="G41" s="45"/>
      <c r="H41" s="53">
        <f>Table2[[#This Row],[Column6]]*Table2[[#This Row],[Column5]]</f>
        <v>0</v>
      </c>
      <c r="I41" s="13" t="s">
        <v>134</v>
      </c>
      <c r="J41" s="13">
        <v>0.3</v>
      </c>
      <c r="K41" s="55">
        <f t="shared" si="0"/>
        <v>11</v>
      </c>
      <c r="L41" s="58">
        <f>(Table2[[#This Row],[Column5]]-Table2[[#This Row],[Column9]])*Table2[[#This Row],[Column6]]</f>
        <v>0</v>
      </c>
      <c r="M41" s="53">
        <f>((Table2[[#This Row],[Column5]]-Table2[[#This Row],[Column9]])*Table2[[#This Row],[Column6]])*0.75</f>
        <v>0</v>
      </c>
      <c r="N41" s="17">
        <f>(Table2[[#This Row],[Column5]]-Table2[[#This Row],[Column9]])/Table2[[#This Row],[Column5]]</f>
        <v>0.97345132743362828</v>
      </c>
      <c r="O41" s="116"/>
    </row>
    <row r="42" spans="2:15" x14ac:dyDescent="0.35">
      <c r="B42" s="8" t="s">
        <v>131</v>
      </c>
      <c r="C42" s="9" t="s">
        <v>141</v>
      </c>
      <c r="D42" s="10" t="s">
        <v>70</v>
      </c>
      <c r="E42" s="11" t="s">
        <v>146</v>
      </c>
      <c r="F42" s="12">
        <v>11.3</v>
      </c>
      <c r="G42" s="45"/>
      <c r="H42" s="53">
        <f>Table2[[#This Row],[Column6]]*Table2[[#This Row],[Column5]]</f>
        <v>0</v>
      </c>
      <c r="I42" s="13" t="s">
        <v>134</v>
      </c>
      <c r="J42" s="13">
        <v>0.3</v>
      </c>
      <c r="K42" s="55">
        <f t="shared" si="0"/>
        <v>11</v>
      </c>
      <c r="L42" s="58">
        <f>(Table2[[#This Row],[Column5]]-Table2[[#This Row],[Column9]])*Table2[[#This Row],[Column6]]</f>
        <v>0</v>
      </c>
      <c r="M42" s="53">
        <f>((Table2[[#This Row],[Column5]]-Table2[[#This Row],[Column9]])*Table2[[#This Row],[Column6]])*0.75</f>
        <v>0</v>
      </c>
      <c r="N42" s="17">
        <f>(Table2[[#This Row],[Column5]]-Table2[[#This Row],[Column9]])/Table2[[#This Row],[Column5]]</f>
        <v>0.97345132743362828</v>
      </c>
      <c r="O42" s="116"/>
    </row>
    <row r="43" spans="2:15" x14ac:dyDescent="0.35">
      <c r="B43" s="8" t="s">
        <v>131</v>
      </c>
      <c r="C43" s="9" t="s">
        <v>141</v>
      </c>
      <c r="D43" s="10" t="s">
        <v>70</v>
      </c>
      <c r="E43" s="11" t="s">
        <v>147</v>
      </c>
      <c r="F43" s="12">
        <v>11.3</v>
      </c>
      <c r="G43" s="45"/>
      <c r="H43" s="53">
        <f>Table2[[#This Row],[Column6]]*Table2[[#This Row],[Column5]]</f>
        <v>0</v>
      </c>
      <c r="I43" s="13" t="s">
        <v>134</v>
      </c>
      <c r="J43" s="13">
        <v>0.3</v>
      </c>
      <c r="K43" s="55">
        <f t="shared" si="0"/>
        <v>11</v>
      </c>
      <c r="L43" s="58">
        <f>(Table2[[#This Row],[Column5]]-Table2[[#This Row],[Column9]])*Table2[[#This Row],[Column6]]</f>
        <v>0</v>
      </c>
      <c r="M43" s="53">
        <f>((Table2[[#This Row],[Column5]]-Table2[[#This Row],[Column9]])*Table2[[#This Row],[Column6]])*0.75</f>
        <v>0</v>
      </c>
      <c r="N43" s="17">
        <f>(Table2[[#This Row],[Column5]]-Table2[[#This Row],[Column9]])/Table2[[#This Row],[Column5]]</f>
        <v>0.97345132743362828</v>
      </c>
      <c r="O43" s="116"/>
    </row>
    <row r="44" spans="2:15" x14ac:dyDescent="0.35">
      <c r="B44" s="8" t="s">
        <v>131</v>
      </c>
      <c r="C44" s="9" t="s">
        <v>141</v>
      </c>
      <c r="D44" s="10" t="s">
        <v>70</v>
      </c>
      <c r="E44" s="11" t="s">
        <v>148</v>
      </c>
      <c r="F44" s="12">
        <v>11.3</v>
      </c>
      <c r="G44" s="45"/>
      <c r="H44" s="53">
        <f>Table2[[#This Row],[Column6]]*Table2[[#This Row],[Column5]]</f>
        <v>0</v>
      </c>
      <c r="I44" s="13" t="s">
        <v>134</v>
      </c>
      <c r="J44" s="13">
        <v>0.3</v>
      </c>
      <c r="K44" s="55">
        <f t="shared" si="0"/>
        <v>11</v>
      </c>
      <c r="L44" s="58">
        <f>(Table2[[#This Row],[Column5]]-Table2[[#This Row],[Column9]])*Table2[[#This Row],[Column6]]</f>
        <v>0</v>
      </c>
      <c r="M44" s="53">
        <f>((Table2[[#This Row],[Column5]]-Table2[[#This Row],[Column9]])*Table2[[#This Row],[Column6]])*0.75</f>
        <v>0</v>
      </c>
      <c r="N44" s="17">
        <f>(Table2[[#This Row],[Column5]]-Table2[[#This Row],[Column9]])/Table2[[#This Row],[Column5]]</f>
        <v>0.97345132743362828</v>
      </c>
      <c r="O44" s="116"/>
    </row>
    <row r="45" spans="2:15" x14ac:dyDescent="0.35">
      <c r="B45" s="8" t="s">
        <v>131</v>
      </c>
      <c r="C45" s="9" t="s">
        <v>132</v>
      </c>
      <c r="D45" s="10" t="s">
        <v>70</v>
      </c>
      <c r="E45" s="11" t="s">
        <v>149</v>
      </c>
      <c r="F45" s="12">
        <v>11.3</v>
      </c>
      <c r="G45" s="45"/>
      <c r="H45" s="53">
        <f>Table2[[#This Row],[Column6]]*Table2[[#This Row],[Column5]]</f>
        <v>0</v>
      </c>
      <c r="I45" s="13" t="s">
        <v>134</v>
      </c>
      <c r="J45" s="13">
        <v>0.3</v>
      </c>
      <c r="K45" s="55">
        <f t="shared" si="0"/>
        <v>11</v>
      </c>
      <c r="L45" s="58">
        <f>(Table2[[#This Row],[Column5]]-Table2[[#This Row],[Column9]])*Table2[[#This Row],[Column6]]</f>
        <v>0</v>
      </c>
      <c r="M45" s="53">
        <f>((Table2[[#This Row],[Column5]]-Table2[[#This Row],[Column9]])*Table2[[#This Row],[Column6]])*0.75</f>
        <v>0</v>
      </c>
      <c r="N45" s="17">
        <f>(Table2[[#This Row],[Column5]]-Table2[[#This Row],[Column9]])/Table2[[#This Row],[Column5]]</f>
        <v>0.97345132743362828</v>
      </c>
      <c r="O45" s="116"/>
    </row>
    <row r="46" spans="2:15" x14ac:dyDescent="0.35">
      <c r="B46" s="8" t="s">
        <v>131</v>
      </c>
      <c r="C46" s="9" t="s">
        <v>132</v>
      </c>
      <c r="D46" s="10" t="s">
        <v>70</v>
      </c>
      <c r="E46" s="11" t="s">
        <v>150</v>
      </c>
      <c r="F46" s="12">
        <v>11.3</v>
      </c>
      <c r="G46" s="45"/>
      <c r="H46" s="53">
        <f>Table2[[#This Row],[Column6]]*Table2[[#This Row],[Column5]]</f>
        <v>0</v>
      </c>
      <c r="I46" s="13" t="s">
        <v>134</v>
      </c>
      <c r="J46" s="13">
        <v>0.3</v>
      </c>
      <c r="K46" s="55">
        <f t="shared" si="0"/>
        <v>11</v>
      </c>
      <c r="L46" s="58">
        <f>(Table2[[#This Row],[Column5]]-Table2[[#This Row],[Column9]])*Table2[[#This Row],[Column6]]</f>
        <v>0</v>
      </c>
      <c r="M46" s="53">
        <f>((Table2[[#This Row],[Column5]]-Table2[[#This Row],[Column9]])*Table2[[#This Row],[Column6]])*0.75</f>
        <v>0</v>
      </c>
      <c r="N46" s="17">
        <f>(Table2[[#This Row],[Column5]]-Table2[[#This Row],[Column9]])/Table2[[#This Row],[Column5]]</f>
        <v>0.97345132743362828</v>
      </c>
      <c r="O46" s="116"/>
    </row>
    <row r="47" spans="2:15" x14ac:dyDescent="0.35">
      <c r="B47" s="8" t="s">
        <v>151</v>
      </c>
      <c r="C47" s="9" t="s">
        <v>152</v>
      </c>
      <c r="D47" s="10" t="s">
        <v>153</v>
      </c>
      <c r="E47" s="11" t="s">
        <v>154</v>
      </c>
      <c r="F47" s="12">
        <v>33.1</v>
      </c>
      <c r="G47" s="45"/>
      <c r="H47" s="53">
        <f>Table2[[#This Row],[Column6]]*Table2[[#This Row],[Column5]]</f>
        <v>0</v>
      </c>
      <c r="I47" s="13" t="s">
        <v>155</v>
      </c>
      <c r="J47" s="13">
        <v>0.57999999999999996</v>
      </c>
      <c r="K47" s="55">
        <f t="shared" si="0"/>
        <v>32.520000000000003</v>
      </c>
      <c r="L47" s="58">
        <f>(Table2[[#This Row],[Column5]]-Table2[[#This Row],[Column9]])*Table2[[#This Row],[Column6]]</f>
        <v>0</v>
      </c>
      <c r="M47" s="53">
        <f>((Table2[[#This Row],[Column5]]-Table2[[#This Row],[Column9]])*Table2[[#This Row],[Column6]])*0.75</f>
        <v>0</v>
      </c>
      <c r="N47" s="17">
        <f>(Table2[[#This Row],[Column5]]-Table2[[#This Row],[Column9]])/Table2[[#This Row],[Column5]]</f>
        <v>0.9824773413897282</v>
      </c>
      <c r="O47" s="116"/>
    </row>
    <row r="48" spans="2:15" x14ac:dyDescent="0.35">
      <c r="B48" s="8" t="s">
        <v>151</v>
      </c>
      <c r="C48" s="9" t="s">
        <v>152</v>
      </c>
      <c r="D48" s="10" t="s">
        <v>153</v>
      </c>
      <c r="E48" s="11" t="s">
        <v>156</v>
      </c>
      <c r="F48" s="12">
        <v>33.1</v>
      </c>
      <c r="G48" s="45"/>
      <c r="H48" s="53">
        <f>Table2[[#This Row],[Column6]]*Table2[[#This Row],[Column5]]</f>
        <v>0</v>
      </c>
      <c r="I48" s="13" t="s">
        <v>155</v>
      </c>
      <c r="J48" s="13">
        <v>0.57999999999999996</v>
      </c>
      <c r="K48" s="55">
        <f t="shared" si="0"/>
        <v>32.520000000000003</v>
      </c>
      <c r="L48" s="58">
        <f>(Table2[[#This Row],[Column5]]-Table2[[#This Row],[Column9]])*Table2[[#This Row],[Column6]]</f>
        <v>0</v>
      </c>
      <c r="M48" s="53">
        <f>((Table2[[#This Row],[Column5]]-Table2[[#This Row],[Column9]])*Table2[[#This Row],[Column6]])*0.75</f>
        <v>0</v>
      </c>
      <c r="N48" s="17">
        <f>(Table2[[#This Row],[Column5]]-Table2[[#This Row],[Column9]])/Table2[[#This Row],[Column5]]</f>
        <v>0.9824773413897282</v>
      </c>
      <c r="O48" s="116"/>
    </row>
    <row r="49" spans="2:15" x14ac:dyDescent="0.35">
      <c r="B49" s="8" t="s">
        <v>157</v>
      </c>
      <c r="C49" s="9" t="s">
        <v>158</v>
      </c>
      <c r="D49" s="10" t="s">
        <v>70</v>
      </c>
      <c r="E49" s="11" t="s">
        <v>159</v>
      </c>
      <c r="F49" s="12">
        <v>8.14</v>
      </c>
      <c r="G49" s="45"/>
      <c r="H49" s="53">
        <f>Table2[[#This Row],[Column6]]*Table2[[#This Row],[Column5]]</f>
        <v>0</v>
      </c>
      <c r="I49" s="13" t="s">
        <v>160</v>
      </c>
      <c r="J49" s="13">
        <v>0.09</v>
      </c>
      <c r="K49" s="55">
        <f t="shared" si="0"/>
        <v>8.0500000000000007</v>
      </c>
      <c r="L49" s="58">
        <f>(Table2[[#This Row],[Column5]]-Table2[[#This Row],[Column9]])*Table2[[#This Row],[Column6]]</f>
        <v>0</v>
      </c>
      <c r="M49" s="53">
        <f>((Table2[[#This Row],[Column5]]-Table2[[#This Row],[Column9]])*Table2[[#This Row],[Column6]])*0.75</f>
        <v>0</v>
      </c>
      <c r="N49" s="17">
        <f>(Table2[[#This Row],[Column5]]-Table2[[#This Row],[Column9]])/Table2[[#This Row],[Column5]]</f>
        <v>0.98894348894348894</v>
      </c>
      <c r="O49" s="116"/>
    </row>
    <row r="50" spans="2:15" x14ac:dyDescent="0.35">
      <c r="B50" s="8" t="s">
        <v>157</v>
      </c>
      <c r="C50" s="9" t="s">
        <v>161</v>
      </c>
      <c r="D50" s="10" t="s">
        <v>70</v>
      </c>
      <c r="E50" s="11" t="s">
        <v>162</v>
      </c>
      <c r="F50" s="12">
        <v>8.14</v>
      </c>
      <c r="G50" s="45"/>
      <c r="H50" s="53">
        <f>Table2[[#This Row],[Column6]]*Table2[[#This Row],[Column5]]</f>
        <v>0</v>
      </c>
      <c r="I50" s="13" t="s">
        <v>160</v>
      </c>
      <c r="J50" s="13">
        <v>0.09</v>
      </c>
      <c r="K50" s="55">
        <f t="shared" si="0"/>
        <v>8.0500000000000007</v>
      </c>
      <c r="L50" s="58">
        <f>(Table2[[#This Row],[Column5]]-Table2[[#This Row],[Column9]])*Table2[[#This Row],[Column6]]</f>
        <v>0</v>
      </c>
      <c r="M50" s="53">
        <f>((Table2[[#This Row],[Column5]]-Table2[[#This Row],[Column9]])*Table2[[#This Row],[Column6]])*0.75</f>
        <v>0</v>
      </c>
      <c r="N50" s="17">
        <f>(Table2[[#This Row],[Column5]]-Table2[[#This Row],[Column9]])/Table2[[#This Row],[Column5]]</f>
        <v>0.98894348894348894</v>
      </c>
      <c r="O50" s="116"/>
    </row>
    <row r="51" spans="2:15" x14ac:dyDescent="0.35">
      <c r="B51" s="8" t="s">
        <v>157</v>
      </c>
      <c r="C51" s="9" t="s">
        <v>161</v>
      </c>
      <c r="D51" s="10" t="s">
        <v>70</v>
      </c>
      <c r="E51" s="11" t="s">
        <v>163</v>
      </c>
      <c r="F51" s="12">
        <v>8.14</v>
      </c>
      <c r="G51" s="45"/>
      <c r="H51" s="53">
        <f>Table2[[#This Row],[Column6]]*Table2[[#This Row],[Column5]]</f>
        <v>0</v>
      </c>
      <c r="I51" s="13" t="s">
        <v>160</v>
      </c>
      <c r="J51" s="13">
        <v>0.09</v>
      </c>
      <c r="K51" s="55">
        <f t="shared" si="0"/>
        <v>8.0500000000000007</v>
      </c>
      <c r="L51" s="58">
        <f>(Table2[[#This Row],[Column5]]-Table2[[#This Row],[Column9]])*Table2[[#This Row],[Column6]]</f>
        <v>0</v>
      </c>
      <c r="M51" s="53">
        <f>((Table2[[#This Row],[Column5]]-Table2[[#This Row],[Column9]])*Table2[[#This Row],[Column6]])*0.75</f>
        <v>0</v>
      </c>
      <c r="N51" s="17">
        <f>(Table2[[#This Row],[Column5]]-Table2[[#This Row],[Column9]])/Table2[[#This Row],[Column5]]</f>
        <v>0.98894348894348894</v>
      </c>
      <c r="O51" s="116"/>
    </row>
    <row r="52" spans="2:15" x14ac:dyDescent="0.35">
      <c r="B52" s="8" t="s">
        <v>164</v>
      </c>
      <c r="C52" s="9" t="s">
        <v>165</v>
      </c>
      <c r="D52" s="10" t="s">
        <v>153</v>
      </c>
      <c r="E52" s="11" t="s">
        <v>166</v>
      </c>
      <c r="F52" s="12">
        <v>7.68</v>
      </c>
      <c r="G52" s="45"/>
      <c r="H52" s="53">
        <f>Table2[[#This Row],[Column6]]*Table2[[#This Row],[Column5]]</f>
        <v>0</v>
      </c>
      <c r="I52" s="13" t="s">
        <v>167</v>
      </c>
      <c r="J52" s="13">
        <v>0.17</v>
      </c>
      <c r="K52" s="55">
        <f t="shared" si="0"/>
        <v>7.51</v>
      </c>
      <c r="L52" s="58">
        <f>(Table2[[#This Row],[Column5]]-Table2[[#This Row],[Column9]])*Table2[[#This Row],[Column6]]</f>
        <v>0</v>
      </c>
      <c r="M52" s="53">
        <f>((Table2[[#This Row],[Column5]]-Table2[[#This Row],[Column9]])*Table2[[#This Row],[Column6]])*0.75</f>
        <v>0</v>
      </c>
      <c r="N52" s="17">
        <f>(Table2[[#This Row],[Column5]]-Table2[[#This Row],[Column9]])/Table2[[#This Row],[Column5]]</f>
        <v>0.97786458333333337</v>
      </c>
      <c r="O52" s="116"/>
    </row>
    <row r="53" spans="2:15" x14ac:dyDescent="0.35">
      <c r="B53" s="8" t="s">
        <v>164</v>
      </c>
      <c r="C53" s="9" t="s">
        <v>168</v>
      </c>
      <c r="D53" s="10" t="s">
        <v>153</v>
      </c>
      <c r="E53" s="11" t="s">
        <v>169</v>
      </c>
      <c r="F53" s="12">
        <v>7.68</v>
      </c>
      <c r="G53" s="45"/>
      <c r="H53" s="53">
        <f>Table2[[#This Row],[Column6]]*Table2[[#This Row],[Column5]]</f>
        <v>0</v>
      </c>
      <c r="I53" s="13" t="s">
        <v>167</v>
      </c>
      <c r="J53" s="13">
        <v>0.17</v>
      </c>
      <c r="K53" s="55">
        <f t="shared" si="0"/>
        <v>7.51</v>
      </c>
      <c r="L53" s="58">
        <f>(Table2[[#This Row],[Column5]]-Table2[[#This Row],[Column9]])*Table2[[#This Row],[Column6]]</f>
        <v>0</v>
      </c>
      <c r="M53" s="53">
        <f>((Table2[[#This Row],[Column5]]-Table2[[#This Row],[Column9]])*Table2[[#This Row],[Column6]])*0.75</f>
        <v>0</v>
      </c>
      <c r="N53" s="17">
        <f>(Table2[[#This Row],[Column5]]-Table2[[#This Row],[Column9]])/Table2[[#This Row],[Column5]]</f>
        <v>0.97786458333333337</v>
      </c>
      <c r="O53" s="116"/>
    </row>
    <row r="54" spans="2:15" x14ac:dyDescent="0.35">
      <c r="B54" s="8" t="s">
        <v>170</v>
      </c>
      <c r="C54" s="9" t="s">
        <v>117</v>
      </c>
      <c r="D54" s="10" t="s">
        <v>171</v>
      </c>
      <c r="E54" s="11" t="s">
        <v>172</v>
      </c>
      <c r="F54" s="12">
        <v>232</v>
      </c>
      <c r="G54" s="45"/>
      <c r="H54" s="53">
        <f>Table2[[#This Row],[Column6]]*Table2[[#This Row],[Column5]]</f>
        <v>0</v>
      </c>
      <c r="I54" s="13" t="s">
        <v>173</v>
      </c>
      <c r="J54" s="13">
        <v>11.25</v>
      </c>
      <c r="K54" s="55">
        <f t="shared" si="0"/>
        <v>220.75</v>
      </c>
      <c r="L54" s="58">
        <f>(Table2[[#This Row],[Column5]]-Table2[[#This Row],[Column9]])*Table2[[#This Row],[Column6]]</f>
        <v>0</v>
      </c>
      <c r="M54" s="53">
        <f>((Table2[[#This Row],[Column5]]-Table2[[#This Row],[Column9]])*Table2[[#This Row],[Column6]])*0.75</f>
        <v>0</v>
      </c>
      <c r="N54" s="17">
        <f>(Table2[[#This Row],[Column5]]-Table2[[#This Row],[Column9]])/Table2[[#This Row],[Column5]]</f>
        <v>0.95150862068965514</v>
      </c>
      <c r="O54" s="116"/>
    </row>
    <row r="55" spans="2:15" x14ac:dyDescent="0.35">
      <c r="B55" s="8" t="s">
        <v>170</v>
      </c>
      <c r="C55" s="9" t="s">
        <v>117</v>
      </c>
      <c r="D55" s="10" t="s">
        <v>171</v>
      </c>
      <c r="E55" s="11" t="s">
        <v>174</v>
      </c>
      <c r="F55" s="12">
        <v>232</v>
      </c>
      <c r="G55" s="45"/>
      <c r="H55" s="53">
        <f>Table2[[#This Row],[Column6]]*Table2[[#This Row],[Column5]]</f>
        <v>0</v>
      </c>
      <c r="I55" s="13" t="s">
        <v>173</v>
      </c>
      <c r="J55" s="13">
        <v>11.25</v>
      </c>
      <c r="K55" s="55">
        <f t="shared" si="0"/>
        <v>220.75</v>
      </c>
      <c r="L55" s="58">
        <f>(Table2[[#This Row],[Column5]]-Table2[[#This Row],[Column9]])*Table2[[#This Row],[Column6]]</f>
        <v>0</v>
      </c>
      <c r="M55" s="53">
        <f>((Table2[[#This Row],[Column5]]-Table2[[#This Row],[Column9]])*Table2[[#This Row],[Column6]])*0.75</f>
        <v>0</v>
      </c>
      <c r="N55" s="17">
        <f>(Table2[[#This Row],[Column5]]-Table2[[#This Row],[Column9]])/Table2[[#This Row],[Column5]]</f>
        <v>0.95150862068965514</v>
      </c>
      <c r="O55" s="116"/>
    </row>
    <row r="56" spans="2:15" x14ac:dyDescent="0.35">
      <c r="B56" s="8" t="s">
        <v>170</v>
      </c>
      <c r="C56" s="9" t="s">
        <v>117</v>
      </c>
      <c r="D56" s="10" t="s">
        <v>171</v>
      </c>
      <c r="E56" s="11" t="s">
        <v>175</v>
      </c>
      <c r="F56" s="12">
        <v>232</v>
      </c>
      <c r="G56" s="45"/>
      <c r="H56" s="53">
        <f>Table2[[#This Row],[Column6]]*Table2[[#This Row],[Column5]]</f>
        <v>0</v>
      </c>
      <c r="I56" s="13" t="s">
        <v>173</v>
      </c>
      <c r="J56" s="13">
        <v>11.25</v>
      </c>
      <c r="K56" s="55">
        <f t="shared" si="0"/>
        <v>220.75</v>
      </c>
      <c r="L56" s="58">
        <f>(Table2[[#This Row],[Column5]]-Table2[[#This Row],[Column9]])*Table2[[#This Row],[Column6]]</f>
        <v>0</v>
      </c>
      <c r="M56" s="53">
        <f>((Table2[[#This Row],[Column5]]-Table2[[#This Row],[Column9]])*Table2[[#This Row],[Column6]])*0.75</f>
        <v>0</v>
      </c>
      <c r="N56" s="17">
        <f>(Table2[[#This Row],[Column5]]-Table2[[#This Row],[Column9]])/Table2[[#This Row],[Column5]]</f>
        <v>0.95150862068965514</v>
      </c>
      <c r="O56" s="116"/>
    </row>
    <row r="57" spans="2:15" x14ac:dyDescent="0.35">
      <c r="B57" s="8" t="s">
        <v>176</v>
      </c>
      <c r="C57" s="9" t="s">
        <v>177</v>
      </c>
      <c r="D57" s="10" t="s">
        <v>70</v>
      </c>
      <c r="E57" s="11" t="s">
        <v>178</v>
      </c>
      <c r="F57" s="12">
        <v>42.17</v>
      </c>
      <c r="G57" s="45"/>
      <c r="H57" s="53">
        <f>Table2[[#This Row],[Column6]]*Table2[[#This Row],[Column5]]</f>
        <v>0</v>
      </c>
      <c r="I57" s="13" t="s">
        <v>1407</v>
      </c>
      <c r="J57" s="13">
        <v>0.08</v>
      </c>
      <c r="K57" s="55">
        <f t="shared" si="0"/>
        <v>42.09</v>
      </c>
      <c r="L57" s="58">
        <f>(Table2[[#This Row],[Column5]]-Table2[[#This Row],[Column9]])*Table2[[#This Row],[Column6]]</f>
        <v>0</v>
      </c>
      <c r="M57" s="53">
        <f>((Table2[[#This Row],[Column5]]-Table2[[#This Row],[Column9]])*Table2[[#This Row],[Column6]])*0.75</f>
        <v>0</v>
      </c>
      <c r="N57" s="17">
        <f>(Table2[[#This Row],[Column5]]-Table2[[#This Row],[Column9]])/Table2[[#This Row],[Column5]]</f>
        <v>0.99810291676547314</v>
      </c>
      <c r="O57" s="116"/>
    </row>
    <row r="58" spans="2:15" x14ac:dyDescent="0.35">
      <c r="B58" s="8" t="s">
        <v>176</v>
      </c>
      <c r="C58" s="9" t="s">
        <v>179</v>
      </c>
      <c r="D58" s="10" t="s">
        <v>70</v>
      </c>
      <c r="E58" s="11" t="s">
        <v>180</v>
      </c>
      <c r="F58" s="12">
        <v>42.17</v>
      </c>
      <c r="G58" s="45"/>
      <c r="H58" s="53">
        <f>Table2[[#This Row],[Column6]]*Table2[[#This Row],[Column5]]</f>
        <v>0</v>
      </c>
      <c r="I58" s="13" t="s">
        <v>1407</v>
      </c>
      <c r="J58" s="13">
        <v>0.08</v>
      </c>
      <c r="K58" s="55">
        <f t="shared" si="0"/>
        <v>42.09</v>
      </c>
      <c r="L58" s="58">
        <f>(Table2[[#This Row],[Column5]]-Table2[[#This Row],[Column9]])*Table2[[#This Row],[Column6]]</f>
        <v>0</v>
      </c>
      <c r="M58" s="53">
        <f>((Table2[[#This Row],[Column5]]-Table2[[#This Row],[Column9]])*Table2[[#This Row],[Column6]])*0.75</f>
        <v>0</v>
      </c>
      <c r="N58" s="17">
        <f>(Table2[[#This Row],[Column5]]-Table2[[#This Row],[Column9]])/Table2[[#This Row],[Column5]]</f>
        <v>0.99810291676547314</v>
      </c>
      <c r="O58" s="116"/>
    </row>
    <row r="59" spans="2:15" x14ac:dyDescent="0.35">
      <c r="B59" s="8" t="s">
        <v>181</v>
      </c>
      <c r="C59" s="9" t="s">
        <v>117</v>
      </c>
      <c r="D59" s="10" t="s">
        <v>182</v>
      </c>
      <c r="E59" s="11" t="s">
        <v>183</v>
      </c>
      <c r="F59" s="12">
        <v>105</v>
      </c>
      <c r="G59" s="45"/>
      <c r="H59" s="53">
        <f>Table2[[#This Row],[Column6]]*Table2[[#This Row],[Column5]]</f>
        <v>0</v>
      </c>
      <c r="I59" s="13" t="s">
        <v>184</v>
      </c>
      <c r="J59" s="13">
        <v>0.56000000000000005</v>
      </c>
      <c r="K59" s="55">
        <f t="shared" si="0"/>
        <v>104.44</v>
      </c>
      <c r="L59" s="58">
        <f>(Table2[[#This Row],[Column5]]-Table2[[#This Row],[Column9]])*Table2[[#This Row],[Column6]]</f>
        <v>0</v>
      </c>
      <c r="M59" s="53">
        <f>((Table2[[#This Row],[Column5]]-Table2[[#This Row],[Column9]])*Table2[[#This Row],[Column6]])*0.75</f>
        <v>0</v>
      </c>
      <c r="N59" s="17">
        <f>(Table2[[#This Row],[Column5]]-Table2[[#This Row],[Column9]])/Table2[[#This Row],[Column5]]</f>
        <v>0.9946666666666667</v>
      </c>
      <c r="O59" s="116"/>
    </row>
    <row r="60" spans="2:15" x14ac:dyDescent="0.35">
      <c r="B60" s="8" t="s">
        <v>181</v>
      </c>
      <c r="C60" s="9" t="s">
        <v>117</v>
      </c>
      <c r="D60" s="10" t="s">
        <v>182</v>
      </c>
      <c r="E60" s="11" t="s">
        <v>185</v>
      </c>
      <c r="F60" s="12">
        <v>105</v>
      </c>
      <c r="G60" s="45"/>
      <c r="H60" s="53">
        <f>Table2[[#This Row],[Column6]]*Table2[[#This Row],[Column5]]</f>
        <v>0</v>
      </c>
      <c r="I60" s="13" t="s">
        <v>184</v>
      </c>
      <c r="J60" s="13">
        <v>0.56000000000000005</v>
      </c>
      <c r="K60" s="55">
        <f t="shared" si="0"/>
        <v>104.44</v>
      </c>
      <c r="L60" s="58">
        <f>(Table2[[#This Row],[Column5]]-Table2[[#This Row],[Column9]])*Table2[[#This Row],[Column6]]</f>
        <v>0</v>
      </c>
      <c r="M60" s="53">
        <f>((Table2[[#This Row],[Column5]]-Table2[[#This Row],[Column9]])*Table2[[#This Row],[Column6]])*0.75</f>
        <v>0</v>
      </c>
      <c r="N60" s="17">
        <f>(Table2[[#This Row],[Column5]]-Table2[[#This Row],[Column9]])/Table2[[#This Row],[Column5]]</f>
        <v>0.9946666666666667</v>
      </c>
      <c r="O60" s="116"/>
    </row>
    <row r="61" spans="2:15" x14ac:dyDescent="0.35">
      <c r="B61" s="8" t="s">
        <v>181</v>
      </c>
      <c r="C61" s="9" t="s">
        <v>117</v>
      </c>
      <c r="D61" s="10" t="s">
        <v>182</v>
      </c>
      <c r="E61" s="11" t="s">
        <v>186</v>
      </c>
      <c r="F61" s="12">
        <v>105</v>
      </c>
      <c r="G61" s="45"/>
      <c r="H61" s="53">
        <f>Table2[[#This Row],[Column6]]*Table2[[#This Row],[Column5]]</f>
        <v>0</v>
      </c>
      <c r="I61" s="13" t="s">
        <v>184</v>
      </c>
      <c r="J61" s="13">
        <v>0.56000000000000005</v>
      </c>
      <c r="K61" s="55">
        <f t="shared" si="0"/>
        <v>104.44</v>
      </c>
      <c r="L61" s="58">
        <f>(Table2[[#This Row],[Column5]]-Table2[[#This Row],[Column9]])*Table2[[#This Row],[Column6]]</f>
        <v>0</v>
      </c>
      <c r="M61" s="53">
        <f>((Table2[[#This Row],[Column5]]-Table2[[#This Row],[Column9]])*Table2[[#This Row],[Column6]])*0.75</f>
        <v>0</v>
      </c>
      <c r="N61" s="17">
        <f>(Table2[[#This Row],[Column5]]-Table2[[#This Row],[Column9]])/Table2[[#This Row],[Column5]]</f>
        <v>0.9946666666666667</v>
      </c>
      <c r="O61" s="116"/>
    </row>
    <row r="62" spans="2:15" x14ac:dyDescent="0.35">
      <c r="B62" s="8" t="s">
        <v>187</v>
      </c>
      <c r="C62" s="9" t="s">
        <v>117</v>
      </c>
      <c r="D62" s="10" t="s">
        <v>182</v>
      </c>
      <c r="E62" s="11" t="s">
        <v>188</v>
      </c>
      <c r="F62" s="12">
        <v>18</v>
      </c>
      <c r="G62" s="45"/>
      <c r="H62" s="53">
        <f>Table2[[#This Row],[Column6]]*Table2[[#This Row],[Column5]]</f>
        <v>0</v>
      </c>
      <c r="I62" s="13" t="s">
        <v>184</v>
      </c>
      <c r="J62" s="13">
        <v>0.56000000000000005</v>
      </c>
      <c r="K62" s="55">
        <f t="shared" si="0"/>
        <v>17.440000000000001</v>
      </c>
      <c r="L62" s="58">
        <f>(Table2[[#This Row],[Column5]]-Table2[[#This Row],[Column9]])*Table2[[#This Row],[Column6]]</f>
        <v>0</v>
      </c>
      <c r="M62" s="53">
        <f>((Table2[[#This Row],[Column5]]-Table2[[#This Row],[Column9]])*Table2[[#This Row],[Column6]])*0.75</f>
        <v>0</v>
      </c>
      <c r="N62" s="17">
        <f>(Table2[[#This Row],[Column5]]-Table2[[#This Row],[Column9]])/Table2[[#This Row],[Column5]]</f>
        <v>0.96888888888888891</v>
      </c>
      <c r="O62" s="116"/>
    </row>
    <row r="63" spans="2:15" x14ac:dyDescent="0.35">
      <c r="B63" s="8" t="s">
        <v>187</v>
      </c>
      <c r="C63" s="9" t="s">
        <v>117</v>
      </c>
      <c r="D63" s="10" t="s">
        <v>182</v>
      </c>
      <c r="E63" s="11" t="s">
        <v>189</v>
      </c>
      <c r="F63" s="12">
        <v>18</v>
      </c>
      <c r="G63" s="45"/>
      <c r="H63" s="53">
        <f>Table2[[#This Row],[Column6]]*Table2[[#This Row],[Column5]]</f>
        <v>0</v>
      </c>
      <c r="I63" s="13" t="s">
        <v>184</v>
      </c>
      <c r="J63" s="13">
        <v>0.56000000000000005</v>
      </c>
      <c r="K63" s="55">
        <f t="shared" si="0"/>
        <v>17.440000000000001</v>
      </c>
      <c r="L63" s="58">
        <f>(Table2[[#This Row],[Column5]]-Table2[[#This Row],[Column9]])*Table2[[#This Row],[Column6]]</f>
        <v>0</v>
      </c>
      <c r="M63" s="53">
        <f>((Table2[[#This Row],[Column5]]-Table2[[#This Row],[Column9]])*Table2[[#This Row],[Column6]])*0.75</f>
        <v>0</v>
      </c>
      <c r="N63" s="17">
        <f>(Table2[[#This Row],[Column5]]-Table2[[#This Row],[Column9]])/Table2[[#This Row],[Column5]]</f>
        <v>0.96888888888888891</v>
      </c>
      <c r="O63" s="116"/>
    </row>
    <row r="64" spans="2:15" x14ac:dyDescent="0.35">
      <c r="B64" s="8" t="s">
        <v>190</v>
      </c>
      <c r="C64" s="9" t="s">
        <v>191</v>
      </c>
      <c r="D64" s="10" t="s">
        <v>70</v>
      </c>
      <c r="E64" s="11" t="s">
        <v>192</v>
      </c>
      <c r="F64" s="12">
        <v>24.88</v>
      </c>
      <c r="G64" s="45"/>
      <c r="H64" s="53">
        <f>Table2[[#This Row],[Column6]]*Table2[[#This Row],[Column5]]</f>
        <v>0</v>
      </c>
      <c r="I64" s="13" t="s">
        <v>193</v>
      </c>
      <c r="J64" s="13">
        <v>1.08</v>
      </c>
      <c r="K64" s="55">
        <f t="shared" si="0"/>
        <v>23.799999999999997</v>
      </c>
      <c r="L64" s="58">
        <f>(Table2[[#This Row],[Column5]]-Table2[[#This Row],[Column9]])*Table2[[#This Row],[Column6]]</f>
        <v>0</v>
      </c>
      <c r="M64" s="53">
        <f>((Table2[[#This Row],[Column5]]-Table2[[#This Row],[Column9]])*Table2[[#This Row],[Column6]])*0.75</f>
        <v>0</v>
      </c>
      <c r="N64" s="17">
        <f>(Table2[[#This Row],[Column5]]-Table2[[#This Row],[Column9]])/Table2[[#This Row],[Column5]]</f>
        <v>0.95659163987138252</v>
      </c>
      <c r="O64" s="116"/>
    </row>
    <row r="65" spans="2:15" x14ac:dyDescent="0.35">
      <c r="B65" s="8" t="s">
        <v>190</v>
      </c>
      <c r="C65" s="9" t="s">
        <v>191</v>
      </c>
      <c r="D65" s="10" t="s">
        <v>70</v>
      </c>
      <c r="E65" s="11" t="s">
        <v>194</v>
      </c>
      <c r="F65" s="12">
        <v>24.88</v>
      </c>
      <c r="G65" s="45"/>
      <c r="H65" s="53">
        <f>Table2[[#This Row],[Column6]]*Table2[[#This Row],[Column5]]</f>
        <v>0</v>
      </c>
      <c r="I65" s="13" t="s">
        <v>193</v>
      </c>
      <c r="J65" s="13">
        <v>1.08</v>
      </c>
      <c r="K65" s="55">
        <f t="shared" si="0"/>
        <v>23.799999999999997</v>
      </c>
      <c r="L65" s="58">
        <f>(Table2[[#This Row],[Column5]]-Table2[[#This Row],[Column9]])*Table2[[#This Row],[Column6]]</f>
        <v>0</v>
      </c>
      <c r="M65" s="53">
        <f>((Table2[[#This Row],[Column5]]-Table2[[#This Row],[Column9]])*Table2[[#This Row],[Column6]])*0.75</f>
        <v>0</v>
      </c>
      <c r="N65" s="17">
        <f>(Table2[[#This Row],[Column5]]-Table2[[#This Row],[Column9]])/Table2[[#This Row],[Column5]]</f>
        <v>0.95659163987138252</v>
      </c>
      <c r="O65" s="116"/>
    </row>
    <row r="66" spans="2:15" x14ac:dyDescent="0.35">
      <c r="B66" s="8" t="s">
        <v>190</v>
      </c>
      <c r="C66" s="9" t="s">
        <v>191</v>
      </c>
      <c r="D66" s="10" t="s">
        <v>70</v>
      </c>
      <c r="E66" s="11" t="s">
        <v>195</v>
      </c>
      <c r="F66" s="12">
        <v>24.88</v>
      </c>
      <c r="G66" s="45"/>
      <c r="H66" s="53">
        <f>Table2[[#This Row],[Column6]]*Table2[[#This Row],[Column5]]</f>
        <v>0</v>
      </c>
      <c r="I66" s="13" t="s">
        <v>193</v>
      </c>
      <c r="J66" s="13">
        <v>1.08</v>
      </c>
      <c r="K66" s="55">
        <f t="shared" si="0"/>
        <v>23.799999999999997</v>
      </c>
      <c r="L66" s="58">
        <f>(Table2[[#This Row],[Column5]]-Table2[[#This Row],[Column9]])*Table2[[#This Row],[Column6]]</f>
        <v>0</v>
      </c>
      <c r="M66" s="53">
        <f>((Table2[[#This Row],[Column5]]-Table2[[#This Row],[Column9]])*Table2[[#This Row],[Column6]])*0.75</f>
        <v>0</v>
      </c>
      <c r="N66" s="17">
        <f>(Table2[[#This Row],[Column5]]-Table2[[#This Row],[Column9]])/Table2[[#This Row],[Column5]]</f>
        <v>0.95659163987138252</v>
      </c>
      <c r="O66" s="116"/>
    </row>
    <row r="67" spans="2:15" x14ac:dyDescent="0.35">
      <c r="B67" s="8" t="s">
        <v>190</v>
      </c>
      <c r="C67" s="9" t="s">
        <v>191</v>
      </c>
      <c r="D67" s="10" t="s">
        <v>70</v>
      </c>
      <c r="E67" s="11" t="s">
        <v>196</v>
      </c>
      <c r="F67" s="12">
        <v>24.88</v>
      </c>
      <c r="G67" s="45"/>
      <c r="H67" s="53">
        <f>Table2[[#This Row],[Column6]]*Table2[[#This Row],[Column5]]</f>
        <v>0</v>
      </c>
      <c r="I67" s="13" t="s">
        <v>193</v>
      </c>
      <c r="J67" s="13">
        <v>1.08</v>
      </c>
      <c r="K67" s="55">
        <f t="shared" si="0"/>
        <v>23.799999999999997</v>
      </c>
      <c r="L67" s="58">
        <f>(Table2[[#This Row],[Column5]]-Table2[[#This Row],[Column9]])*Table2[[#This Row],[Column6]]</f>
        <v>0</v>
      </c>
      <c r="M67" s="53">
        <f>((Table2[[#This Row],[Column5]]-Table2[[#This Row],[Column9]])*Table2[[#This Row],[Column6]])*0.75</f>
        <v>0</v>
      </c>
      <c r="N67" s="17">
        <f>(Table2[[#This Row],[Column5]]-Table2[[#This Row],[Column9]])/Table2[[#This Row],[Column5]]</f>
        <v>0.95659163987138252</v>
      </c>
      <c r="O67" s="116"/>
    </row>
    <row r="68" spans="2:15" x14ac:dyDescent="0.35">
      <c r="B68" s="8" t="s">
        <v>197</v>
      </c>
      <c r="C68" s="9" t="s">
        <v>111</v>
      </c>
      <c r="D68" s="10" t="s">
        <v>171</v>
      </c>
      <c r="E68" s="11" t="s">
        <v>198</v>
      </c>
      <c r="F68" s="12">
        <v>722.25</v>
      </c>
      <c r="G68" s="45"/>
      <c r="H68" s="53">
        <f>Table2[[#This Row],[Column6]]*Table2[[#This Row],[Column5]]</f>
        <v>0</v>
      </c>
      <c r="I68" s="13" t="s">
        <v>199</v>
      </c>
      <c r="J68" s="13">
        <v>34.200000000000003</v>
      </c>
      <c r="K68" s="55">
        <f t="shared" si="0"/>
        <v>688.05</v>
      </c>
      <c r="L68" s="58">
        <f>(Table2[[#This Row],[Column5]]-Table2[[#This Row],[Column9]])*Table2[[#This Row],[Column6]]</f>
        <v>0</v>
      </c>
      <c r="M68" s="53">
        <f>((Table2[[#This Row],[Column5]]-Table2[[#This Row],[Column9]])*Table2[[#This Row],[Column6]])*0.75</f>
        <v>0</v>
      </c>
      <c r="N68" s="17">
        <f>(Table2[[#This Row],[Column5]]-Table2[[#This Row],[Column9]])/Table2[[#This Row],[Column5]]</f>
        <v>0.95264797507788157</v>
      </c>
      <c r="O68" s="116"/>
    </row>
    <row r="69" spans="2:15" x14ac:dyDescent="0.35">
      <c r="B69" s="8" t="s">
        <v>197</v>
      </c>
      <c r="C69" s="9" t="s">
        <v>111</v>
      </c>
      <c r="D69" s="10" t="s">
        <v>171</v>
      </c>
      <c r="E69" s="11" t="s">
        <v>200</v>
      </c>
      <c r="F69" s="12">
        <v>722.25</v>
      </c>
      <c r="G69" s="45"/>
      <c r="H69" s="53">
        <f>Table2[[#This Row],[Column6]]*Table2[[#This Row],[Column5]]</f>
        <v>0</v>
      </c>
      <c r="I69" s="13" t="s">
        <v>199</v>
      </c>
      <c r="J69" s="13">
        <v>34.200000000000003</v>
      </c>
      <c r="K69" s="55">
        <f t="shared" si="0"/>
        <v>688.05</v>
      </c>
      <c r="L69" s="58">
        <f>(Table2[[#This Row],[Column5]]-Table2[[#This Row],[Column9]])*Table2[[#This Row],[Column6]]</f>
        <v>0</v>
      </c>
      <c r="M69" s="53">
        <f>((Table2[[#This Row],[Column5]]-Table2[[#This Row],[Column9]])*Table2[[#This Row],[Column6]])*0.75</f>
        <v>0</v>
      </c>
      <c r="N69" s="17">
        <f>(Table2[[#This Row],[Column5]]-Table2[[#This Row],[Column9]])/Table2[[#This Row],[Column5]]</f>
        <v>0.95264797507788157</v>
      </c>
      <c r="O69" s="116"/>
    </row>
    <row r="70" spans="2:15" x14ac:dyDescent="0.35">
      <c r="B70" s="8" t="s">
        <v>197</v>
      </c>
      <c r="C70" s="9" t="s">
        <v>111</v>
      </c>
      <c r="D70" s="10" t="s">
        <v>171</v>
      </c>
      <c r="E70" s="11" t="s">
        <v>201</v>
      </c>
      <c r="F70" s="12">
        <v>722.25</v>
      </c>
      <c r="G70" s="45"/>
      <c r="H70" s="53">
        <f>Table2[[#This Row],[Column6]]*Table2[[#This Row],[Column5]]</f>
        <v>0</v>
      </c>
      <c r="I70" s="13" t="s">
        <v>199</v>
      </c>
      <c r="J70" s="13">
        <v>34.200000000000003</v>
      </c>
      <c r="K70" s="55">
        <f t="shared" si="0"/>
        <v>688.05</v>
      </c>
      <c r="L70" s="58">
        <f>(Table2[[#This Row],[Column5]]-Table2[[#This Row],[Column9]])*Table2[[#This Row],[Column6]]</f>
        <v>0</v>
      </c>
      <c r="M70" s="53">
        <f>((Table2[[#This Row],[Column5]]-Table2[[#This Row],[Column9]])*Table2[[#This Row],[Column6]])*0.75</f>
        <v>0</v>
      </c>
      <c r="N70" s="17">
        <f>(Table2[[#This Row],[Column5]]-Table2[[#This Row],[Column9]])/Table2[[#This Row],[Column5]]</f>
        <v>0.95264797507788157</v>
      </c>
      <c r="O70" s="116"/>
    </row>
    <row r="71" spans="2:15" x14ac:dyDescent="0.35">
      <c r="B71" s="8" t="s">
        <v>202</v>
      </c>
      <c r="C71" s="9" t="s">
        <v>203</v>
      </c>
      <c r="D71" s="10" t="s">
        <v>70</v>
      </c>
      <c r="E71" s="11" t="s">
        <v>204</v>
      </c>
      <c r="F71" s="12">
        <v>24.65</v>
      </c>
      <c r="G71" s="45"/>
      <c r="H71" s="53">
        <f>Table2[[#This Row],[Column6]]*Table2[[#This Row],[Column5]]</f>
        <v>0</v>
      </c>
      <c r="I71" s="13" t="s">
        <v>205</v>
      </c>
      <c r="J71" s="13">
        <v>4.3499999999999996</v>
      </c>
      <c r="K71" s="55">
        <f t="shared" si="0"/>
        <v>20.299999999999997</v>
      </c>
      <c r="L71" s="58">
        <f>(Table2[[#This Row],[Column5]]-Table2[[#This Row],[Column9]])*Table2[[#This Row],[Column6]]</f>
        <v>0</v>
      </c>
      <c r="M71" s="53">
        <f>((Table2[[#This Row],[Column5]]-Table2[[#This Row],[Column9]])*Table2[[#This Row],[Column6]])*0.75</f>
        <v>0</v>
      </c>
      <c r="N71" s="17">
        <f>(Table2[[#This Row],[Column5]]-Table2[[#This Row],[Column9]])/Table2[[#This Row],[Column5]]</f>
        <v>0.82352941176470584</v>
      </c>
      <c r="O71" s="116"/>
    </row>
    <row r="72" spans="2:15" x14ac:dyDescent="0.35">
      <c r="B72" s="8" t="s">
        <v>202</v>
      </c>
      <c r="C72" s="9" t="s">
        <v>203</v>
      </c>
      <c r="D72" s="10" t="s">
        <v>70</v>
      </c>
      <c r="E72" s="11" t="s">
        <v>206</v>
      </c>
      <c r="F72" s="12">
        <v>24.65</v>
      </c>
      <c r="G72" s="45"/>
      <c r="H72" s="53">
        <f>Table2[[#This Row],[Column6]]*Table2[[#This Row],[Column5]]</f>
        <v>0</v>
      </c>
      <c r="I72" s="13" t="s">
        <v>205</v>
      </c>
      <c r="J72" s="13">
        <v>4.3499999999999996</v>
      </c>
      <c r="K72" s="55">
        <f t="shared" si="0"/>
        <v>20.299999999999997</v>
      </c>
      <c r="L72" s="58">
        <f>(Table2[[#This Row],[Column5]]-Table2[[#This Row],[Column9]])*Table2[[#This Row],[Column6]]</f>
        <v>0</v>
      </c>
      <c r="M72" s="53">
        <f>((Table2[[#This Row],[Column5]]-Table2[[#This Row],[Column9]])*Table2[[#This Row],[Column6]])*0.75</f>
        <v>0</v>
      </c>
      <c r="N72" s="17">
        <f>(Table2[[#This Row],[Column5]]-Table2[[#This Row],[Column9]])/Table2[[#This Row],[Column5]]</f>
        <v>0.82352941176470584</v>
      </c>
      <c r="O72" s="116"/>
    </row>
    <row r="73" spans="2:15" x14ac:dyDescent="0.35">
      <c r="B73" s="8" t="s">
        <v>202</v>
      </c>
      <c r="C73" s="9" t="s">
        <v>203</v>
      </c>
      <c r="D73" s="10" t="s">
        <v>70</v>
      </c>
      <c r="E73" s="11" t="s">
        <v>207</v>
      </c>
      <c r="F73" s="12">
        <v>24.65</v>
      </c>
      <c r="G73" s="45"/>
      <c r="H73" s="53">
        <f>Table2[[#This Row],[Column6]]*Table2[[#This Row],[Column5]]</f>
        <v>0</v>
      </c>
      <c r="I73" s="13" t="s">
        <v>205</v>
      </c>
      <c r="J73" s="13">
        <v>4.3499999999999996</v>
      </c>
      <c r="K73" s="55">
        <f t="shared" si="0"/>
        <v>20.299999999999997</v>
      </c>
      <c r="L73" s="58">
        <f>(Table2[[#This Row],[Column5]]-Table2[[#This Row],[Column9]])*Table2[[#This Row],[Column6]]</f>
        <v>0</v>
      </c>
      <c r="M73" s="53">
        <f>((Table2[[#This Row],[Column5]]-Table2[[#This Row],[Column9]])*Table2[[#This Row],[Column6]])*0.75</f>
        <v>0</v>
      </c>
      <c r="N73" s="17">
        <f>(Table2[[#This Row],[Column5]]-Table2[[#This Row],[Column9]])/Table2[[#This Row],[Column5]]</f>
        <v>0.82352941176470584</v>
      </c>
      <c r="O73" s="116"/>
    </row>
    <row r="74" spans="2:15" x14ac:dyDescent="0.35">
      <c r="B74" s="8" t="s">
        <v>202</v>
      </c>
      <c r="C74" s="9" t="s">
        <v>203</v>
      </c>
      <c r="D74" s="10" t="s">
        <v>70</v>
      </c>
      <c r="E74" s="11" t="s">
        <v>208</v>
      </c>
      <c r="F74" s="12">
        <v>24.65</v>
      </c>
      <c r="G74" s="45"/>
      <c r="H74" s="53">
        <f>Table2[[#This Row],[Column6]]*Table2[[#This Row],[Column5]]</f>
        <v>0</v>
      </c>
      <c r="I74" s="13" t="s">
        <v>205</v>
      </c>
      <c r="J74" s="13">
        <v>4.3499999999999996</v>
      </c>
      <c r="K74" s="55">
        <f t="shared" si="0"/>
        <v>20.299999999999997</v>
      </c>
      <c r="L74" s="58">
        <f>(Table2[[#This Row],[Column5]]-Table2[[#This Row],[Column9]])*Table2[[#This Row],[Column6]]</f>
        <v>0</v>
      </c>
      <c r="M74" s="53">
        <f>((Table2[[#This Row],[Column5]]-Table2[[#This Row],[Column9]])*Table2[[#This Row],[Column6]])*0.75</f>
        <v>0</v>
      </c>
      <c r="N74" s="17">
        <f>(Table2[[#This Row],[Column5]]-Table2[[#This Row],[Column9]])/Table2[[#This Row],[Column5]]</f>
        <v>0.82352941176470584</v>
      </c>
      <c r="O74" s="116"/>
    </row>
    <row r="75" spans="2:15" x14ac:dyDescent="0.35">
      <c r="B75" s="8" t="s">
        <v>202</v>
      </c>
      <c r="C75" s="9" t="s">
        <v>203</v>
      </c>
      <c r="D75" s="10" t="s">
        <v>70</v>
      </c>
      <c r="E75" s="11" t="s">
        <v>209</v>
      </c>
      <c r="F75" s="12">
        <v>24.65</v>
      </c>
      <c r="G75" s="45"/>
      <c r="H75" s="53">
        <f>Table2[[#This Row],[Column6]]*Table2[[#This Row],[Column5]]</f>
        <v>0</v>
      </c>
      <c r="I75" s="13" t="s">
        <v>205</v>
      </c>
      <c r="J75" s="13">
        <v>4.3499999999999996</v>
      </c>
      <c r="K75" s="55">
        <f t="shared" ref="K75:K138" si="1">F75-J75</f>
        <v>20.299999999999997</v>
      </c>
      <c r="L75" s="58">
        <f>(Table2[[#This Row],[Column5]]-Table2[[#This Row],[Column9]])*Table2[[#This Row],[Column6]]</f>
        <v>0</v>
      </c>
      <c r="M75" s="53">
        <f>((Table2[[#This Row],[Column5]]-Table2[[#This Row],[Column9]])*Table2[[#This Row],[Column6]])*0.75</f>
        <v>0</v>
      </c>
      <c r="N75" s="17">
        <f>(Table2[[#This Row],[Column5]]-Table2[[#This Row],[Column9]])/Table2[[#This Row],[Column5]]</f>
        <v>0.82352941176470584</v>
      </c>
      <c r="O75" s="116"/>
    </row>
    <row r="76" spans="2:15" x14ac:dyDescent="0.35">
      <c r="B76" s="8" t="s">
        <v>202</v>
      </c>
      <c r="C76" s="9" t="s">
        <v>203</v>
      </c>
      <c r="D76" s="10" t="s">
        <v>70</v>
      </c>
      <c r="E76" s="11" t="s">
        <v>210</v>
      </c>
      <c r="F76" s="12">
        <v>24.65</v>
      </c>
      <c r="G76" s="45"/>
      <c r="H76" s="53">
        <f>Table2[[#This Row],[Column6]]*Table2[[#This Row],[Column5]]</f>
        <v>0</v>
      </c>
      <c r="I76" s="13" t="s">
        <v>205</v>
      </c>
      <c r="J76" s="13">
        <v>4.3499999999999996</v>
      </c>
      <c r="K76" s="55">
        <f t="shared" si="1"/>
        <v>20.299999999999997</v>
      </c>
      <c r="L76" s="58">
        <f>(Table2[[#This Row],[Column5]]-Table2[[#This Row],[Column9]])*Table2[[#This Row],[Column6]]</f>
        <v>0</v>
      </c>
      <c r="M76" s="53">
        <f>((Table2[[#This Row],[Column5]]-Table2[[#This Row],[Column9]])*Table2[[#This Row],[Column6]])*0.75</f>
        <v>0</v>
      </c>
      <c r="N76" s="17">
        <f>(Table2[[#This Row],[Column5]]-Table2[[#This Row],[Column9]])/Table2[[#This Row],[Column5]]</f>
        <v>0.82352941176470584</v>
      </c>
      <c r="O76" s="116"/>
    </row>
    <row r="77" spans="2:15" x14ac:dyDescent="0.35">
      <c r="B77" s="8" t="s">
        <v>202</v>
      </c>
      <c r="C77" s="9" t="s">
        <v>203</v>
      </c>
      <c r="D77" s="10" t="s">
        <v>70</v>
      </c>
      <c r="E77" s="11" t="s">
        <v>211</v>
      </c>
      <c r="F77" s="12">
        <v>24.65</v>
      </c>
      <c r="G77" s="45"/>
      <c r="H77" s="53">
        <f>Table2[[#This Row],[Column6]]*Table2[[#This Row],[Column5]]</f>
        <v>0</v>
      </c>
      <c r="I77" s="13" t="s">
        <v>205</v>
      </c>
      <c r="J77" s="13">
        <v>4.3499999999999996</v>
      </c>
      <c r="K77" s="55">
        <f t="shared" si="1"/>
        <v>20.299999999999997</v>
      </c>
      <c r="L77" s="58">
        <f>(Table2[[#This Row],[Column5]]-Table2[[#This Row],[Column9]])*Table2[[#This Row],[Column6]]</f>
        <v>0</v>
      </c>
      <c r="M77" s="53">
        <f>((Table2[[#This Row],[Column5]]-Table2[[#This Row],[Column9]])*Table2[[#This Row],[Column6]])*0.75</f>
        <v>0</v>
      </c>
      <c r="N77" s="17">
        <f>(Table2[[#This Row],[Column5]]-Table2[[#This Row],[Column9]])/Table2[[#This Row],[Column5]]</f>
        <v>0.82352941176470584</v>
      </c>
      <c r="O77" s="116"/>
    </row>
    <row r="78" spans="2:15" x14ac:dyDescent="0.35">
      <c r="B78" s="8" t="s">
        <v>212</v>
      </c>
      <c r="C78" s="9" t="s">
        <v>179</v>
      </c>
      <c r="D78" s="10" t="s">
        <v>70</v>
      </c>
      <c r="E78" s="11" t="s">
        <v>213</v>
      </c>
      <c r="F78" s="12">
        <v>120.24</v>
      </c>
      <c r="G78" s="45"/>
      <c r="H78" s="53">
        <f>Table2[[#This Row],[Column6]]*Table2[[#This Row],[Column5]]</f>
        <v>0</v>
      </c>
      <c r="I78" s="13" t="s">
        <v>1407</v>
      </c>
      <c r="J78" s="13">
        <v>0.08</v>
      </c>
      <c r="K78" s="55">
        <f t="shared" si="1"/>
        <v>120.16</v>
      </c>
      <c r="L78" s="58">
        <f>(Table2[[#This Row],[Column5]]-Table2[[#This Row],[Column9]])*Table2[[#This Row],[Column6]]</f>
        <v>0</v>
      </c>
      <c r="M78" s="53">
        <f>((Table2[[#This Row],[Column5]]-Table2[[#This Row],[Column9]])*Table2[[#This Row],[Column6]])*0.75</f>
        <v>0</v>
      </c>
      <c r="N78" s="17">
        <f>(Table2[[#This Row],[Column5]]-Table2[[#This Row],[Column9]])/Table2[[#This Row],[Column5]]</f>
        <v>0.99933466400532267</v>
      </c>
      <c r="O78" s="116"/>
    </row>
    <row r="79" spans="2:15" x14ac:dyDescent="0.35">
      <c r="B79" s="8" t="s">
        <v>212</v>
      </c>
      <c r="C79" s="9" t="s">
        <v>177</v>
      </c>
      <c r="D79" s="10" t="s">
        <v>70</v>
      </c>
      <c r="E79" s="11" t="s">
        <v>214</v>
      </c>
      <c r="F79" s="12">
        <v>120.24</v>
      </c>
      <c r="G79" s="45"/>
      <c r="H79" s="53">
        <f>Table2[[#This Row],[Column6]]*Table2[[#This Row],[Column5]]</f>
        <v>0</v>
      </c>
      <c r="I79" s="13" t="s">
        <v>1407</v>
      </c>
      <c r="J79" s="13">
        <v>0.08</v>
      </c>
      <c r="K79" s="55">
        <f t="shared" si="1"/>
        <v>120.16</v>
      </c>
      <c r="L79" s="58">
        <f>(Table2[[#This Row],[Column5]]-Table2[[#This Row],[Column9]])*Table2[[#This Row],[Column6]]</f>
        <v>0</v>
      </c>
      <c r="M79" s="53">
        <f>((Table2[[#This Row],[Column5]]-Table2[[#This Row],[Column9]])*Table2[[#This Row],[Column6]])*0.75</f>
        <v>0</v>
      </c>
      <c r="N79" s="17">
        <f>(Table2[[#This Row],[Column5]]-Table2[[#This Row],[Column9]])/Table2[[#This Row],[Column5]]</f>
        <v>0.99933466400532267</v>
      </c>
      <c r="O79" s="116"/>
    </row>
    <row r="80" spans="2:15" x14ac:dyDescent="0.35">
      <c r="B80" s="8" t="s">
        <v>212</v>
      </c>
      <c r="C80" s="9" t="s">
        <v>177</v>
      </c>
      <c r="D80" s="10" t="s">
        <v>70</v>
      </c>
      <c r="E80" s="11" t="s">
        <v>215</v>
      </c>
      <c r="F80" s="12">
        <v>120.24</v>
      </c>
      <c r="G80" s="45"/>
      <c r="H80" s="53">
        <f>Table2[[#This Row],[Column6]]*Table2[[#This Row],[Column5]]</f>
        <v>0</v>
      </c>
      <c r="I80" s="13" t="s">
        <v>1407</v>
      </c>
      <c r="J80" s="13">
        <v>0.08</v>
      </c>
      <c r="K80" s="55">
        <f t="shared" si="1"/>
        <v>120.16</v>
      </c>
      <c r="L80" s="58">
        <f>(Table2[[#This Row],[Column5]]-Table2[[#This Row],[Column9]])*Table2[[#This Row],[Column6]]</f>
        <v>0</v>
      </c>
      <c r="M80" s="53">
        <f>((Table2[[#This Row],[Column5]]-Table2[[#This Row],[Column9]])*Table2[[#This Row],[Column6]])*0.75</f>
        <v>0</v>
      </c>
      <c r="N80" s="17">
        <f>(Table2[[#This Row],[Column5]]-Table2[[#This Row],[Column9]])/Table2[[#This Row],[Column5]]</f>
        <v>0.99933466400532267</v>
      </c>
      <c r="O80" s="116"/>
    </row>
    <row r="81" spans="2:15" x14ac:dyDescent="0.35">
      <c r="B81" s="8" t="s">
        <v>212</v>
      </c>
      <c r="C81" s="9" t="s">
        <v>179</v>
      </c>
      <c r="D81" s="10" t="s">
        <v>70</v>
      </c>
      <c r="E81" s="11" t="s">
        <v>216</v>
      </c>
      <c r="F81" s="12">
        <v>120.24</v>
      </c>
      <c r="G81" s="45"/>
      <c r="H81" s="53">
        <f>Table2[[#This Row],[Column6]]*Table2[[#This Row],[Column5]]</f>
        <v>0</v>
      </c>
      <c r="I81" s="13" t="s">
        <v>1407</v>
      </c>
      <c r="J81" s="13">
        <v>0.08</v>
      </c>
      <c r="K81" s="55">
        <f t="shared" si="1"/>
        <v>120.16</v>
      </c>
      <c r="L81" s="58">
        <f>(Table2[[#This Row],[Column5]]-Table2[[#This Row],[Column9]])*Table2[[#This Row],[Column6]]</f>
        <v>0</v>
      </c>
      <c r="M81" s="53">
        <f>((Table2[[#This Row],[Column5]]-Table2[[#This Row],[Column9]])*Table2[[#This Row],[Column6]])*0.75</f>
        <v>0</v>
      </c>
      <c r="N81" s="17">
        <f>(Table2[[#This Row],[Column5]]-Table2[[#This Row],[Column9]])/Table2[[#This Row],[Column5]]</f>
        <v>0.99933466400532267</v>
      </c>
      <c r="O81" s="116"/>
    </row>
    <row r="82" spans="2:15" x14ac:dyDescent="0.35">
      <c r="B82" s="8" t="s">
        <v>212</v>
      </c>
      <c r="C82" s="9" t="s">
        <v>177</v>
      </c>
      <c r="D82" s="10" t="s">
        <v>70</v>
      </c>
      <c r="E82" s="11" t="s">
        <v>217</v>
      </c>
      <c r="F82" s="12">
        <v>120.24</v>
      </c>
      <c r="G82" s="45"/>
      <c r="H82" s="53">
        <f>Table2[[#This Row],[Column6]]*Table2[[#This Row],[Column5]]</f>
        <v>0</v>
      </c>
      <c r="I82" s="13" t="s">
        <v>1407</v>
      </c>
      <c r="J82" s="13">
        <v>0.08</v>
      </c>
      <c r="K82" s="55">
        <f t="shared" si="1"/>
        <v>120.16</v>
      </c>
      <c r="L82" s="58">
        <f>(Table2[[#This Row],[Column5]]-Table2[[#This Row],[Column9]])*Table2[[#This Row],[Column6]]</f>
        <v>0</v>
      </c>
      <c r="M82" s="53">
        <f>((Table2[[#This Row],[Column5]]-Table2[[#This Row],[Column9]])*Table2[[#This Row],[Column6]])*0.75</f>
        <v>0</v>
      </c>
      <c r="N82" s="17">
        <f>(Table2[[#This Row],[Column5]]-Table2[[#This Row],[Column9]])/Table2[[#This Row],[Column5]]</f>
        <v>0.99933466400532267</v>
      </c>
      <c r="O82" s="116"/>
    </row>
    <row r="83" spans="2:15" x14ac:dyDescent="0.35">
      <c r="B83" s="8" t="s">
        <v>212</v>
      </c>
      <c r="C83" s="9" t="s">
        <v>179</v>
      </c>
      <c r="D83" s="10" t="s">
        <v>70</v>
      </c>
      <c r="E83" s="11" t="s">
        <v>218</v>
      </c>
      <c r="F83" s="12">
        <v>120.24</v>
      </c>
      <c r="G83" s="45"/>
      <c r="H83" s="53">
        <f>Table2[[#This Row],[Column6]]*Table2[[#This Row],[Column5]]</f>
        <v>0</v>
      </c>
      <c r="I83" s="13" t="s">
        <v>1407</v>
      </c>
      <c r="J83" s="13">
        <v>0.08</v>
      </c>
      <c r="K83" s="55">
        <f t="shared" si="1"/>
        <v>120.16</v>
      </c>
      <c r="L83" s="58">
        <f>(Table2[[#This Row],[Column5]]-Table2[[#This Row],[Column9]])*Table2[[#This Row],[Column6]]</f>
        <v>0</v>
      </c>
      <c r="M83" s="53">
        <f>((Table2[[#This Row],[Column5]]-Table2[[#This Row],[Column9]])*Table2[[#This Row],[Column6]])*0.75</f>
        <v>0</v>
      </c>
      <c r="N83" s="17">
        <f>(Table2[[#This Row],[Column5]]-Table2[[#This Row],[Column9]])/Table2[[#This Row],[Column5]]</f>
        <v>0.99933466400532267</v>
      </c>
      <c r="O83" s="116"/>
    </row>
    <row r="84" spans="2:15" x14ac:dyDescent="0.35">
      <c r="B84" s="8" t="s">
        <v>212</v>
      </c>
      <c r="C84" s="9" t="s">
        <v>177</v>
      </c>
      <c r="D84" s="10" t="s">
        <v>70</v>
      </c>
      <c r="E84" s="11" t="s">
        <v>219</v>
      </c>
      <c r="F84" s="12">
        <v>120.24</v>
      </c>
      <c r="G84" s="45"/>
      <c r="H84" s="53">
        <f>Table2[[#This Row],[Column6]]*Table2[[#This Row],[Column5]]</f>
        <v>0</v>
      </c>
      <c r="I84" s="13" t="s">
        <v>1407</v>
      </c>
      <c r="J84" s="13">
        <v>0.08</v>
      </c>
      <c r="K84" s="55">
        <f t="shared" si="1"/>
        <v>120.16</v>
      </c>
      <c r="L84" s="58">
        <f>(Table2[[#This Row],[Column5]]-Table2[[#This Row],[Column9]])*Table2[[#This Row],[Column6]]</f>
        <v>0</v>
      </c>
      <c r="M84" s="53">
        <f>((Table2[[#This Row],[Column5]]-Table2[[#This Row],[Column9]])*Table2[[#This Row],[Column6]])*0.75</f>
        <v>0</v>
      </c>
      <c r="N84" s="17">
        <f>(Table2[[#This Row],[Column5]]-Table2[[#This Row],[Column9]])/Table2[[#This Row],[Column5]]</f>
        <v>0.99933466400532267</v>
      </c>
      <c r="O84" s="116"/>
    </row>
    <row r="85" spans="2:15" x14ac:dyDescent="0.35">
      <c r="B85" s="8" t="s">
        <v>212</v>
      </c>
      <c r="C85" s="9" t="s">
        <v>179</v>
      </c>
      <c r="D85" s="10" t="s">
        <v>70</v>
      </c>
      <c r="E85" s="11" t="s">
        <v>220</v>
      </c>
      <c r="F85" s="12">
        <v>120.24</v>
      </c>
      <c r="G85" s="45"/>
      <c r="H85" s="53">
        <f>Table2[[#This Row],[Column6]]*Table2[[#This Row],[Column5]]</f>
        <v>0</v>
      </c>
      <c r="I85" s="13" t="s">
        <v>1407</v>
      </c>
      <c r="J85" s="13">
        <v>0.08</v>
      </c>
      <c r="K85" s="55">
        <f t="shared" si="1"/>
        <v>120.16</v>
      </c>
      <c r="L85" s="58">
        <f>(Table2[[#This Row],[Column5]]-Table2[[#This Row],[Column9]])*Table2[[#This Row],[Column6]]</f>
        <v>0</v>
      </c>
      <c r="M85" s="53">
        <f>((Table2[[#This Row],[Column5]]-Table2[[#This Row],[Column9]])*Table2[[#This Row],[Column6]])*0.75</f>
        <v>0</v>
      </c>
      <c r="N85" s="17">
        <f>(Table2[[#This Row],[Column5]]-Table2[[#This Row],[Column9]])/Table2[[#This Row],[Column5]]</f>
        <v>0.99933466400532267</v>
      </c>
      <c r="O85" s="116"/>
    </row>
    <row r="86" spans="2:15" x14ac:dyDescent="0.35">
      <c r="B86" s="8" t="s">
        <v>212</v>
      </c>
      <c r="C86" s="9" t="s">
        <v>177</v>
      </c>
      <c r="D86" s="10" t="s">
        <v>70</v>
      </c>
      <c r="E86" s="11" t="s">
        <v>221</v>
      </c>
      <c r="F86" s="12">
        <v>120.24</v>
      </c>
      <c r="G86" s="45"/>
      <c r="H86" s="53">
        <f>Table2[[#This Row],[Column6]]*Table2[[#This Row],[Column5]]</f>
        <v>0</v>
      </c>
      <c r="I86" s="13" t="s">
        <v>1407</v>
      </c>
      <c r="J86" s="13">
        <v>0.08</v>
      </c>
      <c r="K86" s="55">
        <f t="shared" si="1"/>
        <v>120.16</v>
      </c>
      <c r="L86" s="58">
        <f>(Table2[[#This Row],[Column5]]-Table2[[#This Row],[Column9]])*Table2[[#This Row],[Column6]]</f>
        <v>0</v>
      </c>
      <c r="M86" s="53">
        <f>((Table2[[#This Row],[Column5]]-Table2[[#This Row],[Column9]])*Table2[[#This Row],[Column6]])*0.75</f>
        <v>0</v>
      </c>
      <c r="N86" s="17">
        <f>(Table2[[#This Row],[Column5]]-Table2[[#This Row],[Column9]])/Table2[[#This Row],[Column5]]</f>
        <v>0.99933466400532267</v>
      </c>
      <c r="O86" s="116"/>
    </row>
    <row r="87" spans="2:15" x14ac:dyDescent="0.35">
      <c r="B87" s="8" t="s">
        <v>212</v>
      </c>
      <c r="C87" s="9" t="s">
        <v>179</v>
      </c>
      <c r="D87" s="10" t="s">
        <v>70</v>
      </c>
      <c r="E87" s="11" t="s">
        <v>222</v>
      </c>
      <c r="F87" s="12">
        <v>120.24</v>
      </c>
      <c r="G87" s="45"/>
      <c r="H87" s="53">
        <f>Table2[[#This Row],[Column6]]*Table2[[#This Row],[Column5]]</f>
        <v>0</v>
      </c>
      <c r="I87" s="13" t="s">
        <v>1407</v>
      </c>
      <c r="J87" s="13">
        <v>0.08</v>
      </c>
      <c r="K87" s="55">
        <f t="shared" si="1"/>
        <v>120.16</v>
      </c>
      <c r="L87" s="58">
        <f>(Table2[[#This Row],[Column5]]-Table2[[#This Row],[Column9]])*Table2[[#This Row],[Column6]]</f>
        <v>0</v>
      </c>
      <c r="M87" s="53">
        <f>((Table2[[#This Row],[Column5]]-Table2[[#This Row],[Column9]])*Table2[[#This Row],[Column6]])*0.75</f>
        <v>0</v>
      </c>
      <c r="N87" s="17">
        <f>(Table2[[#This Row],[Column5]]-Table2[[#This Row],[Column9]])/Table2[[#This Row],[Column5]]</f>
        <v>0.99933466400532267</v>
      </c>
      <c r="O87" s="116"/>
    </row>
    <row r="88" spans="2:15" x14ac:dyDescent="0.35">
      <c r="B88" s="8" t="s">
        <v>223</v>
      </c>
      <c r="C88" s="9" t="s">
        <v>177</v>
      </c>
      <c r="D88" s="10" t="s">
        <v>70</v>
      </c>
      <c r="E88" s="11" t="s">
        <v>224</v>
      </c>
      <c r="F88" s="12">
        <v>31.4</v>
      </c>
      <c r="G88" s="45"/>
      <c r="H88" s="53">
        <f>Table2[[#This Row],[Column6]]*Table2[[#This Row],[Column5]]</f>
        <v>0</v>
      </c>
      <c r="I88" s="13" t="s">
        <v>1407</v>
      </c>
      <c r="J88" s="13">
        <v>0.08</v>
      </c>
      <c r="K88" s="55">
        <f t="shared" si="1"/>
        <v>31.32</v>
      </c>
      <c r="L88" s="58">
        <f>(Table2[[#This Row],[Column5]]-Table2[[#This Row],[Column9]])*Table2[[#This Row],[Column6]]</f>
        <v>0</v>
      </c>
      <c r="M88" s="53">
        <f>((Table2[[#This Row],[Column5]]-Table2[[#This Row],[Column9]])*Table2[[#This Row],[Column6]])*0.75</f>
        <v>0</v>
      </c>
      <c r="N88" s="17">
        <f>(Table2[[#This Row],[Column5]]-Table2[[#This Row],[Column9]])/Table2[[#This Row],[Column5]]</f>
        <v>0.99745222929936306</v>
      </c>
      <c r="O88" s="116"/>
    </row>
    <row r="89" spans="2:15" x14ac:dyDescent="0.35">
      <c r="B89" s="8" t="s">
        <v>223</v>
      </c>
      <c r="C89" s="9" t="s">
        <v>179</v>
      </c>
      <c r="D89" s="10" t="s">
        <v>70</v>
      </c>
      <c r="E89" s="11" t="s">
        <v>225</v>
      </c>
      <c r="F89" s="12">
        <v>31.4</v>
      </c>
      <c r="G89" s="45"/>
      <c r="H89" s="53">
        <f>Table2[[#This Row],[Column6]]*Table2[[#This Row],[Column5]]</f>
        <v>0</v>
      </c>
      <c r="I89" s="13" t="s">
        <v>1407</v>
      </c>
      <c r="J89" s="13">
        <v>0.08</v>
      </c>
      <c r="K89" s="55">
        <f t="shared" si="1"/>
        <v>31.32</v>
      </c>
      <c r="L89" s="58">
        <f>(Table2[[#This Row],[Column5]]-Table2[[#This Row],[Column9]])*Table2[[#This Row],[Column6]]</f>
        <v>0</v>
      </c>
      <c r="M89" s="53">
        <f>((Table2[[#This Row],[Column5]]-Table2[[#This Row],[Column9]])*Table2[[#This Row],[Column6]])*0.75</f>
        <v>0</v>
      </c>
      <c r="N89" s="17">
        <f>(Table2[[#This Row],[Column5]]-Table2[[#This Row],[Column9]])/Table2[[#This Row],[Column5]]</f>
        <v>0.99745222929936306</v>
      </c>
      <c r="O89" s="116"/>
    </row>
    <row r="90" spans="2:15" x14ac:dyDescent="0.35">
      <c r="B90" s="8" t="s">
        <v>223</v>
      </c>
      <c r="C90" s="9" t="s">
        <v>177</v>
      </c>
      <c r="D90" s="10" t="s">
        <v>70</v>
      </c>
      <c r="E90" s="11" t="s">
        <v>226</v>
      </c>
      <c r="F90" s="12">
        <v>31.4</v>
      </c>
      <c r="G90" s="45"/>
      <c r="H90" s="53">
        <f>Table2[[#This Row],[Column6]]*Table2[[#This Row],[Column5]]</f>
        <v>0</v>
      </c>
      <c r="I90" s="13" t="s">
        <v>1407</v>
      </c>
      <c r="J90" s="13">
        <v>0.08</v>
      </c>
      <c r="K90" s="55">
        <f t="shared" si="1"/>
        <v>31.32</v>
      </c>
      <c r="L90" s="58">
        <f>(Table2[[#This Row],[Column5]]-Table2[[#This Row],[Column9]])*Table2[[#This Row],[Column6]]</f>
        <v>0</v>
      </c>
      <c r="M90" s="53">
        <f>((Table2[[#This Row],[Column5]]-Table2[[#This Row],[Column9]])*Table2[[#This Row],[Column6]])*0.75</f>
        <v>0</v>
      </c>
      <c r="N90" s="17">
        <f>(Table2[[#This Row],[Column5]]-Table2[[#This Row],[Column9]])/Table2[[#This Row],[Column5]]</f>
        <v>0.99745222929936306</v>
      </c>
      <c r="O90" s="116"/>
    </row>
    <row r="91" spans="2:15" x14ac:dyDescent="0.35">
      <c r="B91" s="8" t="s">
        <v>223</v>
      </c>
      <c r="C91" s="9" t="s">
        <v>177</v>
      </c>
      <c r="D91" s="10" t="s">
        <v>70</v>
      </c>
      <c r="E91" s="11" t="s">
        <v>227</v>
      </c>
      <c r="F91" s="12">
        <v>31.4</v>
      </c>
      <c r="G91" s="45"/>
      <c r="H91" s="53">
        <f>Table2[[#This Row],[Column6]]*Table2[[#This Row],[Column5]]</f>
        <v>0</v>
      </c>
      <c r="I91" s="13" t="s">
        <v>1407</v>
      </c>
      <c r="J91" s="13">
        <v>0.08</v>
      </c>
      <c r="K91" s="55">
        <f t="shared" si="1"/>
        <v>31.32</v>
      </c>
      <c r="L91" s="58">
        <f>(Table2[[#This Row],[Column5]]-Table2[[#This Row],[Column9]])*Table2[[#This Row],[Column6]]</f>
        <v>0</v>
      </c>
      <c r="M91" s="53">
        <f>((Table2[[#This Row],[Column5]]-Table2[[#This Row],[Column9]])*Table2[[#This Row],[Column6]])*0.75</f>
        <v>0</v>
      </c>
      <c r="N91" s="17">
        <f>(Table2[[#This Row],[Column5]]-Table2[[#This Row],[Column9]])/Table2[[#This Row],[Column5]]</f>
        <v>0.99745222929936306</v>
      </c>
      <c r="O91" s="116"/>
    </row>
    <row r="92" spans="2:15" x14ac:dyDescent="0.35">
      <c r="B92" s="8" t="s">
        <v>223</v>
      </c>
      <c r="C92" s="9" t="s">
        <v>179</v>
      </c>
      <c r="D92" s="10" t="s">
        <v>70</v>
      </c>
      <c r="E92" s="11" t="s">
        <v>228</v>
      </c>
      <c r="F92" s="12">
        <v>31.4</v>
      </c>
      <c r="G92" s="45"/>
      <c r="H92" s="53">
        <f>Table2[[#This Row],[Column6]]*Table2[[#This Row],[Column5]]</f>
        <v>0</v>
      </c>
      <c r="I92" s="13" t="s">
        <v>1407</v>
      </c>
      <c r="J92" s="13">
        <v>0.08</v>
      </c>
      <c r="K92" s="55">
        <f t="shared" si="1"/>
        <v>31.32</v>
      </c>
      <c r="L92" s="58">
        <f>(Table2[[#This Row],[Column5]]-Table2[[#This Row],[Column9]])*Table2[[#This Row],[Column6]]</f>
        <v>0</v>
      </c>
      <c r="M92" s="53">
        <f>((Table2[[#This Row],[Column5]]-Table2[[#This Row],[Column9]])*Table2[[#This Row],[Column6]])*0.75</f>
        <v>0</v>
      </c>
      <c r="N92" s="17">
        <f>(Table2[[#This Row],[Column5]]-Table2[[#This Row],[Column9]])/Table2[[#This Row],[Column5]]</f>
        <v>0.99745222929936306</v>
      </c>
      <c r="O92" s="116"/>
    </row>
    <row r="93" spans="2:15" x14ac:dyDescent="0.35">
      <c r="B93" s="8" t="s">
        <v>223</v>
      </c>
      <c r="C93" s="9" t="s">
        <v>177</v>
      </c>
      <c r="D93" s="10" t="s">
        <v>70</v>
      </c>
      <c r="E93" s="11" t="s">
        <v>229</v>
      </c>
      <c r="F93" s="12">
        <v>31.4</v>
      </c>
      <c r="G93" s="45"/>
      <c r="H93" s="53">
        <f>Table2[[#This Row],[Column6]]*Table2[[#This Row],[Column5]]</f>
        <v>0</v>
      </c>
      <c r="I93" s="13" t="s">
        <v>1407</v>
      </c>
      <c r="J93" s="13">
        <v>0.08</v>
      </c>
      <c r="K93" s="55">
        <f t="shared" si="1"/>
        <v>31.32</v>
      </c>
      <c r="L93" s="58">
        <f>(Table2[[#This Row],[Column5]]-Table2[[#This Row],[Column9]])*Table2[[#This Row],[Column6]]</f>
        <v>0</v>
      </c>
      <c r="M93" s="53">
        <f>((Table2[[#This Row],[Column5]]-Table2[[#This Row],[Column9]])*Table2[[#This Row],[Column6]])*0.75</f>
        <v>0</v>
      </c>
      <c r="N93" s="17">
        <f>(Table2[[#This Row],[Column5]]-Table2[[#This Row],[Column9]])/Table2[[#This Row],[Column5]]</f>
        <v>0.99745222929936306</v>
      </c>
      <c r="O93" s="116"/>
    </row>
    <row r="94" spans="2:15" x14ac:dyDescent="0.35">
      <c r="B94" s="8" t="s">
        <v>223</v>
      </c>
      <c r="C94" s="9" t="s">
        <v>179</v>
      </c>
      <c r="D94" s="10" t="s">
        <v>70</v>
      </c>
      <c r="E94" s="11" t="s">
        <v>230</v>
      </c>
      <c r="F94" s="12">
        <v>31.4</v>
      </c>
      <c r="G94" s="45"/>
      <c r="H94" s="53">
        <f>Table2[[#This Row],[Column6]]*Table2[[#This Row],[Column5]]</f>
        <v>0</v>
      </c>
      <c r="I94" s="13" t="s">
        <v>1407</v>
      </c>
      <c r="J94" s="13">
        <v>0.08</v>
      </c>
      <c r="K94" s="55">
        <f t="shared" si="1"/>
        <v>31.32</v>
      </c>
      <c r="L94" s="58">
        <f>(Table2[[#This Row],[Column5]]-Table2[[#This Row],[Column9]])*Table2[[#This Row],[Column6]]</f>
        <v>0</v>
      </c>
      <c r="M94" s="53">
        <f>((Table2[[#This Row],[Column5]]-Table2[[#This Row],[Column9]])*Table2[[#This Row],[Column6]])*0.75</f>
        <v>0</v>
      </c>
      <c r="N94" s="17">
        <f>(Table2[[#This Row],[Column5]]-Table2[[#This Row],[Column9]])/Table2[[#This Row],[Column5]]</f>
        <v>0.99745222929936306</v>
      </c>
      <c r="O94" s="116"/>
    </row>
    <row r="95" spans="2:15" x14ac:dyDescent="0.35">
      <c r="B95" s="8" t="s">
        <v>223</v>
      </c>
      <c r="C95" s="9" t="s">
        <v>177</v>
      </c>
      <c r="D95" s="10" t="s">
        <v>70</v>
      </c>
      <c r="E95" s="11" t="s">
        <v>231</v>
      </c>
      <c r="F95" s="12">
        <v>31.4</v>
      </c>
      <c r="G95" s="45"/>
      <c r="H95" s="53">
        <f>Table2[[#This Row],[Column6]]*Table2[[#This Row],[Column5]]</f>
        <v>0</v>
      </c>
      <c r="I95" s="13" t="s">
        <v>1407</v>
      </c>
      <c r="J95" s="13">
        <v>0.08</v>
      </c>
      <c r="K95" s="55">
        <f t="shared" si="1"/>
        <v>31.32</v>
      </c>
      <c r="L95" s="58">
        <f>(Table2[[#This Row],[Column5]]-Table2[[#This Row],[Column9]])*Table2[[#This Row],[Column6]]</f>
        <v>0</v>
      </c>
      <c r="M95" s="53">
        <f>((Table2[[#This Row],[Column5]]-Table2[[#This Row],[Column9]])*Table2[[#This Row],[Column6]])*0.75</f>
        <v>0</v>
      </c>
      <c r="N95" s="17">
        <f>(Table2[[#This Row],[Column5]]-Table2[[#This Row],[Column9]])/Table2[[#This Row],[Column5]]</f>
        <v>0.99745222929936306</v>
      </c>
      <c r="O95" s="116"/>
    </row>
    <row r="96" spans="2:15" x14ac:dyDescent="0.35">
      <c r="B96" s="8" t="s">
        <v>223</v>
      </c>
      <c r="C96" s="9" t="s">
        <v>179</v>
      </c>
      <c r="D96" s="10" t="s">
        <v>70</v>
      </c>
      <c r="E96" s="11" t="s">
        <v>232</v>
      </c>
      <c r="F96" s="12">
        <v>31.4</v>
      </c>
      <c r="G96" s="45"/>
      <c r="H96" s="53">
        <f>Table2[[#This Row],[Column6]]*Table2[[#This Row],[Column5]]</f>
        <v>0</v>
      </c>
      <c r="I96" s="13" t="s">
        <v>1407</v>
      </c>
      <c r="J96" s="13">
        <v>0.08</v>
      </c>
      <c r="K96" s="55">
        <f t="shared" si="1"/>
        <v>31.32</v>
      </c>
      <c r="L96" s="58">
        <f>(Table2[[#This Row],[Column5]]-Table2[[#This Row],[Column9]])*Table2[[#This Row],[Column6]]</f>
        <v>0</v>
      </c>
      <c r="M96" s="53">
        <f>((Table2[[#This Row],[Column5]]-Table2[[#This Row],[Column9]])*Table2[[#This Row],[Column6]])*0.75</f>
        <v>0</v>
      </c>
      <c r="N96" s="17">
        <f>(Table2[[#This Row],[Column5]]-Table2[[#This Row],[Column9]])/Table2[[#This Row],[Column5]]</f>
        <v>0.99745222929936306</v>
      </c>
      <c r="O96" s="116"/>
    </row>
    <row r="97" spans="2:15" x14ac:dyDescent="0.35">
      <c r="B97" s="8" t="s">
        <v>223</v>
      </c>
      <c r="C97" s="9" t="s">
        <v>179</v>
      </c>
      <c r="D97" s="10" t="s">
        <v>70</v>
      </c>
      <c r="E97" s="11" t="s">
        <v>233</v>
      </c>
      <c r="F97" s="12">
        <v>31.4</v>
      </c>
      <c r="G97" s="45"/>
      <c r="H97" s="53">
        <f>Table2[[#This Row],[Column6]]*Table2[[#This Row],[Column5]]</f>
        <v>0</v>
      </c>
      <c r="I97" s="13" t="s">
        <v>1407</v>
      </c>
      <c r="J97" s="13">
        <v>0.08</v>
      </c>
      <c r="K97" s="55">
        <f t="shared" si="1"/>
        <v>31.32</v>
      </c>
      <c r="L97" s="58">
        <f>(Table2[[#This Row],[Column5]]-Table2[[#This Row],[Column9]])*Table2[[#This Row],[Column6]]</f>
        <v>0</v>
      </c>
      <c r="M97" s="53">
        <f>((Table2[[#This Row],[Column5]]-Table2[[#This Row],[Column9]])*Table2[[#This Row],[Column6]])*0.75</f>
        <v>0</v>
      </c>
      <c r="N97" s="17">
        <f>(Table2[[#This Row],[Column5]]-Table2[[#This Row],[Column9]])/Table2[[#This Row],[Column5]]</f>
        <v>0.99745222929936306</v>
      </c>
      <c r="O97" s="116"/>
    </row>
    <row r="98" spans="2:15" x14ac:dyDescent="0.35">
      <c r="B98" s="8" t="s">
        <v>223</v>
      </c>
      <c r="C98" s="9" t="s">
        <v>177</v>
      </c>
      <c r="D98" s="10" t="s">
        <v>70</v>
      </c>
      <c r="E98" s="11" t="s">
        <v>234</v>
      </c>
      <c r="F98" s="12">
        <v>31.4</v>
      </c>
      <c r="G98" s="45"/>
      <c r="H98" s="53">
        <f>Table2[[#This Row],[Column6]]*Table2[[#This Row],[Column5]]</f>
        <v>0</v>
      </c>
      <c r="I98" s="13" t="s">
        <v>1407</v>
      </c>
      <c r="J98" s="13">
        <v>0.08</v>
      </c>
      <c r="K98" s="55">
        <f t="shared" si="1"/>
        <v>31.32</v>
      </c>
      <c r="L98" s="58">
        <f>(Table2[[#This Row],[Column5]]-Table2[[#This Row],[Column9]])*Table2[[#This Row],[Column6]]</f>
        <v>0</v>
      </c>
      <c r="M98" s="53">
        <f>((Table2[[#This Row],[Column5]]-Table2[[#This Row],[Column9]])*Table2[[#This Row],[Column6]])*0.75</f>
        <v>0</v>
      </c>
      <c r="N98" s="17">
        <f>(Table2[[#This Row],[Column5]]-Table2[[#This Row],[Column9]])/Table2[[#This Row],[Column5]]</f>
        <v>0.99745222929936306</v>
      </c>
      <c r="O98" s="116"/>
    </row>
    <row r="99" spans="2:15" x14ac:dyDescent="0.35">
      <c r="B99" s="8" t="s">
        <v>235</v>
      </c>
      <c r="C99" s="9" t="s">
        <v>236</v>
      </c>
      <c r="D99" s="10" t="s">
        <v>153</v>
      </c>
      <c r="E99" s="11" t="s">
        <v>237</v>
      </c>
      <c r="F99" s="12">
        <v>8.6300000000000008</v>
      </c>
      <c r="G99" s="45"/>
      <c r="H99" s="53">
        <f>Table2[[#This Row],[Column6]]*Table2[[#This Row],[Column5]]</f>
        <v>0</v>
      </c>
      <c r="I99" s="13" t="s">
        <v>238</v>
      </c>
      <c r="J99" s="13">
        <v>0.46</v>
      </c>
      <c r="K99" s="55">
        <f t="shared" si="1"/>
        <v>8.17</v>
      </c>
      <c r="L99" s="58">
        <f>(Table2[[#This Row],[Column5]]-Table2[[#This Row],[Column9]])*Table2[[#This Row],[Column6]]</f>
        <v>0</v>
      </c>
      <c r="M99" s="53">
        <f>((Table2[[#This Row],[Column5]]-Table2[[#This Row],[Column9]])*Table2[[#This Row],[Column6]])*0.75</f>
        <v>0</v>
      </c>
      <c r="N99" s="17">
        <f>(Table2[[#This Row],[Column5]]-Table2[[#This Row],[Column9]])/Table2[[#This Row],[Column5]]</f>
        <v>0.94669756662804161</v>
      </c>
      <c r="O99" s="116"/>
    </row>
    <row r="100" spans="2:15" x14ac:dyDescent="0.35">
      <c r="B100" s="8" t="s">
        <v>235</v>
      </c>
      <c r="C100" s="9" t="s">
        <v>236</v>
      </c>
      <c r="D100" s="10" t="s">
        <v>153</v>
      </c>
      <c r="E100" s="11" t="s">
        <v>239</v>
      </c>
      <c r="F100" s="12">
        <v>8.6300000000000008</v>
      </c>
      <c r="G100" s="45"/>
      <c r="H100" s="53">
        <f>Table2[[#This Row],[Column6]]*Table2[[#This Row],[Column5]]</f>
        <v>0</v>
      </c>
      <c r="I100" s="13" t="s">
        <v>238</v>
      </c>
      <c r="J100" s="13">
        <v>0.46</v>
      </c>
      <c r="K100" s="55">
        <f t="shared" si="1"/>
        <v>8.17</v>
      </c>
      <c r="L100" s="58">
        <f>(Table2[[#This Row],[Column5]]-Table2[[#This Row],[Column9]])*Table2[[#This Row],[Column6]]</f>
        <v>0</v>
      </c>
      <c r="M100" s="53">
        <f>((Table2[[#This Row],[Column5]]-Table2[[#This Row],[Column9]])*Table2[[#This Row],[Column6]])*0.75</f>
        <v>0</v>
      </c>
      <c r="N100" s="17">
        <f>(Table2[[#This Row],[Column5]]-Table2[[#This Row],[Column9]])/Table2[[#This Row],[Column5]]</f>
        <v>0.94669756662804161</v>
      </c>
      <c r="O100" s="116"/>
    </row>
    <row r="101" spans="2:15" x14ac:dyDescent="0.35">
      <c r="B101" s="8" t="s">
        <v>235</v>
      </c>
      <c r="C101" s="9" t="s">
        <v>236</v>
      </c>
      <c r="D101" s="10" t="s">
        <v>153</v>
      </c>
      <c r="E101" s="11" t="s">
        <v>240</v>
      </c>
      <c r="F101" s="12">
        <v>8.6300000000000008</v>
      </c>
      <c r="G101" s="45"/>
      <c r="H101" s="53">
        <f>Table2[[#This Row],[Column6]]*Table2[[#This Row],[Column5]]</f>
        <v>0</v>
      </c>
      <c r="I101" s="13" t="s">
        <v>238</v>
      </c>
      <c r="J101" s="13">
        <v>0.46</v>
      </c>
      <c r="K101" s="55">
        <f t="shared" si="1"/>
        <v>8.17</v>
      </c>
      <c r="L101" s="58">
        <f>(Table2[[#This Row],[Column5]]-Table2[[#This Row],[Column9]])*Table2[[#This Row],[Column6]]</f>
        <v>0</v>
      </c>
      <c r="M101" s="53">
        <f>((Table2[[#This Row],[Column5]]-Table2[[#This Row],[Column9]])*Table2[[#This Row],[Column6]])*0.75</f>
        <v>0</v>
      </c>
      <c r="N101" s="17">
        <f>(Table2[[#This Row],[Column5]]-Table2[[#This Row],[Column9]])/Table2[[#This Row],[Column5]]</f>
        <v>0.94669756662804161</v>
      </c>
      <c r="O101" s="116"/>
    </row>
    <row r="102" spans="2:15" x14ac:dyDescent="0.35">
      <c r="B102" s="8" t="s">
        <v>235</v>
      </c>
      <c r="C102" s="9" t="s">
        <v>236</v>
      </c>
      <c r="D102" s="10" t="s">
        <v>153</v>
      </c>
      <c r="E102" s="11" t="s">
        <v>241</v>
      </c>
      <c r="F102" s="12">
        <v>8.6300000000000008</v>
      </c>
      <c r="G102" s="45"/>
      <c r="H102" s="53">
        <f>Table2[[#This Row],[Column6]]*Table2[[#This Row],[Column5]]</f>
        <v>0</v>
      </c>
      <c r="I102" s="13" t="s">
        <v>238</v>
      </c>
      <c r="J102" s="13">
        <v>0.46</v>
      </c>
      <c r="K102" s="55">
        <f t="shared" si="1"/>
        <v>8.17</v>
      </c>
      <c r="L102" s="58">
        <f>(Table2[[#This Row],[Column5]]-Table2[[#This Row],[Column9]])*Table2[[#This Row],[Column6]]</f>
        <v>0</v>
      </c>
      <c r="M102" s="53">
        <f>((Table2[[#This Row],[Column5]]-Table2[[#This Row],[Column9]])*Table2[[#This Row],[Column6]])*0.75</f>
        <v>0</v>
      </c>
      <c r="N102" s="17">
        <f>(Table2[[#This Row],[Column5]]-Table2[[#This Row],[Column9]])/Table2[[#This Row],[Column5]]</f>
        <v>0.94669756662804161</v>
      </c>
      <c r="O102" s="116"/>
    </row>
    <row r="103" spans="2:15" x14ac:dyDescent="0.35">
      <c r="B103" s="8" t="s">
        <v>235</v>
      </c>
      <c r="C103" s="9" t="s">
        <v>236</v>
      </c>
      <c r="D103" s="10" t="s">
        <v>153</v>
      </c>
      <c r="E103" s="11" t="s">
        <v>242</v>
      </c>
      <c r="F103" s="12">
        <v>8.6300000000000008</v>
      </c>
      <c r="G103" s="45"/>
      <c r="H103" s="53">
        <f>Table2[[#This Row],[Column6]]*Table2[[#This Row],[Column5]]</f>
        <v>0</v>
      </c>
      <c r="I103" s="13" t="s">
        <v>238</v>
      </c>
      <c r="J103" s="13">
        <v>0.46</v>
      </c>
      <c r="K103" s="55">
        <f t="shared" si="1"/>
        <v>8.17</v>
      </c>
      <c r="L103" s="58">
        <f>(Table2[[#This Row],[Column5]]-Table2[[#This Row],[Column9]])*Table2[[#This Row],[Column6]]</f>
        <v>0</v>
      </c>
      <c r="M103" s="53">
        <f>((Table2[[#This Row],[Column5]]-Table2[[#This Row],[Column9]])*Table2[[#This Row],[Column6]])*0.75</f>
        <v>0</v>
      </c>
      <c r="N103" s="17">
        <f>(Table2[[#This Row],[Column5]]-Table2[[#This Row],[Column9]])/Table2[[#This Row],[Column5]]</f>
        <v>0.94669756662804161</v>
      </c>
      <c r="O103" s="116"/>
    </row>
    <row r="104" spans="2:15" x14ac:dyDescent="0.35">
      <c r="B104" s="8" t="s">
        <v>235</v>
      </c>
      <c r="C104" s="9" t="s">
        <v>236</v>
      </c>
      <c r="D104" s="10" t="s">
        <v>153</v>
      </c>
      <c r="E104" s="11" t="s">
        <v>243</v>
      </c>
      <c r="F104" s="12">
        <v>8.6300000000000008</v>
      </c>
      <c r="G104" s="45"/>
      <c r="H104" s="53">
        <f>Table2[[#This Row],[Column6]]*Table2[[#This Row],[Column5]]</f>
        <v>0</v>
      </c>
      <c r="I104" s="13" t="s">
        <v>238</v>
      </c>
      <c r="J104" s="13">
        <v>0.46</v>
      </c>
      <c r="K104" s="55">
        <f t="shared" si="1"/>
        <v>8.17</v>
      </c>
      <c r="L104" s="58">
        <f>(Table2[[#This Row],[Column5]]-Table2[[#This Row],[Column9]])*Table2[[#This Row],[Column6]]</f>
        <v>0</v>
      </c>
      <c r="M104" s="53">
        <f>((Table2[[#This Row],[Column5]]-Table2[[#This Row],[Column9]])*Table2[[#This Row],[Column6]])*0.75</f>
        <v>0</v>
      </c>
      <c r="N104" s="17">
        <f>(Table2[[#This Row],[Column5]]-Table2[[#This Row],[Column9]])/Table2[[#This Row],[Column5]]</f>
        <v>0.94669756662804161</v>
      </c>
      <c r="O104" s="116"/>
    </row>
    <row r="105" spans="2:15" x14ac:dyDescent="0.35">
      <c r="B105" s="8" t="s">
        <v>235</v>
      </c>
      <c r="C105" s="9" t="s">
        <v>236</v>
      </c>
      <c r="D105" s="10" t="s">
        <v>153</v>
      </c>
      <c r="E105" s="11" t="s">
        <v>244</v>
      </c>
      <c r="F105" s="12">
        <v>8.6300000000000008</v>
      </c>
      <c r="G105" s="45"/>
      <c r="H105" s="53">
        <f>Table2[[#This Row],[Column6]]*Table2[[#This Row],[Column5]]</f>
        <v>0</v>
      </c>
      <c r="I105" s="13" t="s">
        <v>238</v>
      </c>
      <c r="J105" s="13">
        <v>0.46</v>
      </c>
      <c r="K105" s="55">
        <f t="shared" si="1"/>
        <v>8.17</v>
      </c>
      <c r="L105" s="58">
        <f>(Table2[[#This Row],[Column5]]-Table2[[#This Row],[Column9]])*Table2[[#This Row],[Column6]]</f>
        <v>0</v>
      </c>
      <c r="M105" s="53">
        <f>((Table2[[#This Row],[Column5]]-Table2[[#This Row],[Column9]])*Table2[[#This Row],[Column6]])*0.75</f>
        <v>0</v>
      </c>
      <c r="N105" s="17">
        <f>(Table2[[#This Row],[Column5]]-Table2[[#This Row],[Column9]])/Table2[[#This Row],[Column5]]</f>
        <v>0.94669756662804161</v>
      </c>
      <c r="O105" s="116"/>
    </row>
    <row r="106" spans="2:15" x14ac:dyDescent="0.35">
      <c r="B106" s="8" t="s">
        <v>235</v>
      </c>
      <c r="C106" s="9" t="s">
        <v>236</v>
      </c>
      <c r="D106" s="10" t="s">
        <v>153</v>
      </c>
      <c r="E106" s="11" t="s">
        <v>245</v>
      </c>
      <c r="F106" s="12">
        <v>8.6300000000000008</v>
      </c>
      <c r="G106" s="45"/>
      <c r="H106" s="53">
        <f>Table2[[#This Row],[Column6]]*Table2[[#This Row],[Column5]]</f>
        <v>0</v>
      </c>
      <c r="I106" s="13" t="s">
        <v>238</v>
      </c>
      <c r="J106" s="13">
        <v>0.46</v>
      </c>
      <c r="K106" s="55">
        <f t="shared" si="1"/>
        <v>8.17</v>
      </c>
      <c r="L106" s="58">
        <f>(Table2[[#This Row],[Column5]]-Table2[[#This Row],[Column9]])*Table2[[#This Row],[Column6]]</f>
        <v>0</v>
      </c>
      <c r="M106" s="53">
        <f>((Table2[[#This Row],[Column5]]-Table2[[#This Row],[Column9]])*Table2[[#This Row],[Column6]])*0.75</f>
        <v>0</v>
      </c>
      <c r="N106" s="17">
        <f>(Table2[[#This Row],[Column5]]-Table2[[#This Row],[Column9]])/Table2[[#This Row],[Column5]]</f>
        <v>0.94669756662804161</v>
      </c>
      <c r="O106" s="116"/>
    </row>
    <row r="107" spans="2:15" x14ac:dyDescent="0.35">
      <c r="B107" s="8" t="s">
        <v>235</v>
      </c>
      <c r="C107" s="9" t="s">
        <v>236</v>
      </c>
      <c r="D107" s="10" t="s">
        <v>153</v>
      </c>
      <c r="E107" s="11" t="s">
        <v>246</v>
      </c>
      <c r="F107" s="12">
        <v>8.6300000000000008</v>
      </c>
      <c r="G107" s="45"/>
      <c r="H107" s="53">
        <f>Table2[[#This Row],[Column6]]*Table2[[#This Row],[Column5]]</f>
        <v>0</v>
      </c>
      <c r="I107" s="13" t="s">
        <v>238</v>
      </c>
      <c r="J107" s="13">
        <v>0.46</v>
      </c>
      <c r="K107" s="55">
        <f t="shared" si="1"/>
        <v>8.17</v>
      </c>
      <c r="L107" s="58">
        <f>(Table2[[#This Row],[Column5]]-Table2[[#This Row],[Column9]])*Table2[[#This Row],[Column6]]</f>
        <v>0</v>
      </c>
      <c r="M107" s="53">
        <f>((Table2[[#This Row],[Column5]]-Table2[[#This Row],[Column9]])*Table2[[#This Row],[Column6]])*0.75</f>
        <v>0</v>
      </c>
      <c r="N107" s="17">
        <f>(Table2[[#This Row],[Column5]]-Table2[[#This Row],[Column9]])/Table2[[#This Row],[Column5]]</f>
        <v>0.94669756662804161</v>
      </c>
      <c r="O107" s="116"/>
    </row>
    <row r="108" spans="2:15" x14ac:dyDescent="0.35">
      <c r="B108" s="8" t="s">
        <v>235</v>
      </c>
      <c r="C108" s="9" t="s">
        <v>236</v>
      </c>
      <c r="D108" s="10" t="s">
        <v>153</v>
      </c>
      <c r="E108" s="11" t="s">
        <v>247</v>
      </c>
      <c r="F108" s="12">
        <v>8.6300000000000008</v>
      </c>
      <c r="G108" s="45"/>
      <c r="H108" s="53">
        <f>Table2[[#This Row],[Column6]]*Table2[[#This Row],[Column5]]</f>
        <v>0</v>
      </c>
      <c r="I108" s="13" t="s">
        <v>238</v>
      </c>
      <c r="J108" s="13">
        <v>0.46</v>
      </c>
      <c r="K108" s="55">
        <f t="shared" si="1"/>
        <v>8.17</v>
      </c>
      <c r="L108" s="58">
        <f>(Table2[[#This Row],[Column5]]-Table2[[#This Row],[Column9]])*Table2[[#This Row],[Column6]]</f>
        <v>0</v>
      </c>
      <c r="M108" s="53">
        <f>((Table2[[#This Row],[Column5]]-Table2[[#This Row],[Column9]])*Table2[[#This Row],[Column6]])*0.75</f>
        <v>0</v>
      </c>
      <c r="N108" s="17">
        <f>(Table2[[#This Row],[Column5]]-Table2[[#This Row],[Column9]])/Table2[[#This Row],[Column5]]</f>
        <v>0.94669756662804161</v>
      </c>
      <c r="O108" s="116"/>
    </row>
    <row r="109" spans="2:15" x14ac:dyDescent="0.35">
      <c r="B109" s="8" t="s">
        <v>235</v>
      </c>
      <c r="C109" s="9" t="s">
        <v>236</v>
      </c>
      <c r="D109" s="10" t="s">
        <v>153</v>
      </c>
      <c r="E109" s="11" t="s">
        <v>248</v>
      </c>
      <c r="F109" s="12">
        <v>8.6300000000000008</v>
      </c>
      <c r="G109" s="45"/>
      <c r="H109" s="53">
        <f>Table2[[#This Row],[Column6]]*Table2[[#This Row],[Column5]]</f>
        <v>0</v>
      </c>
      <c r="I109" s="13" t="s">
        <v>238</v>
      </c>
      <c r="J109" s="13">
        <v>0.46</v>
      </c>
      <c r="K109" s="55">
        <f t="shared" si="1"/>
        <v>8.17</v>
      </c>
      <c r="L109" s="58">
        <f>(Table2[[#This Row],[Column5]]-Table2[[#This Row],[Column9]])*Table2[[#This Row],[Column6]]</f>
        <v>0</v>
      </c>
      <c r="M109" s="53">
        <f>((Table2[[#This Row],[Column5]]-Table2[[#This Row],[Column9]])*Table2[[#This Row],[Column6]])*0.75</f>
        <v>0</v>
      </c>
      <c r="N109" s="17">
        <f>(Table2[[#This Row],[Column5]]-Table2[[#This Row],[Column9]])/Table2[[#This Row],[Column5]]</f>
        <v>0.94669756662804161</v>
      </c>
      <c r="O109" s="116"/>
    </row>
    <row r="110" spans="2:15" x14ac:dyDescent="0.35">
      <c r="B110" s="8" t="s">
        <v>235</v>
      </c>
      <c r="C110" s="9" t="s">
        <v>236</v>
      </c>
      <c r="D110" s="10" t="s">
        <v>153</v>
      </c>
      <c r="E110" s="11" t="s">
        <v>249</v>
      </c>
      <c r="F110" s="12">
        <v>8.6300000000000008</v>
      </c>
      <c r="G110" s="45"/>
      <c r="H110" s="53">
        <f>Table2[[#This Row],[Column6]]*Table2[[#This Row],[Column5]]</f>
        <v>0</v>
      </c>
      <c r="I110" s="13" t="s">
        <v>238</v>
      </c>
      <c r="J110" s="13">
        <v>0.46</v>
      </c>
      <c r="K110" s="55">
        <f t="shared" si="1"/>
        <v>8.17</v>
      </c>
      <c r="L110" s="58">
        <f>(Table2[[#This Row],[Column5]]-Table2[[#This Row],[Column9]])*Table2[[#This Row],[Column6]]</f>
        <v>0</v>
      </c>
      <c r="M110" s="53">
        <f>((Table2[[#This Row],[Column5]]-Table2[[#This Row],[Column9]])*Table2[[#This Row],[Column6]])*0.75</f>
        <v>0</v>
      </c>
      <c r="N110" s="17">
        <f>(Table2[[#This Row],[Column5]]-Table2[[#This Row],[Column9]])/Table2[[#This Row],[Column5]]</f>
        <v>0.94669756662804161</v>
      </c>
      <c r="O110" s="116"/>
    </row>
    <row r="111" spans="2:15" x14ac:dyDescent="0.35">
      <c r="B111" s="8" t="s">
        <v>235</v>
      </c>
      <c r="C111" s="9" t="s">
        <v>236</v>
      </c>
      <c r="D111" s="10" t="s">
        <v>153</v>
      </c>
      <c r="E111" s="11" t="s">
        <v>250</v>
      </c>
      <c r="F111" s="12">
        <v>8.6300000000000008</v>
      </c>
      <c r="G111" s="45"/>
      <c r="H111" s="53">
        <f>Table2[[#This Row],[Column6]]*Table2[[#This Row],[Column5]]</f>
        <v>0</v>
      </c>
      <c r="I111" s="13" t="s">
        <v>238</v>
      </c>
      <c r="J111" s="13">
        <v>0.46</v>
      </c>
      <c r="K111" s="55">
        <f t="shared" si="1"/>
        <v>8.17</v>
      </c>
      <c r="L111" s="58">
        <f>(Table2[[#This Row],[Column5]]-Table2[[#This Row],[Column9]])*Table2[[#This Row],[Column6]]</f>
        <v>0</v>
      </c>
      <c r="M111" s="53">
        <f>((Table2[[#This Row],[Column5]]-Table2[[#This Row],[Column9]])*Table2[[#This Row],[Column6]])*0.75</f>
        <v>0</v>
      </c>
      <c r="N111" s="17">
        <f>(Table2[[#This Row],[Column5]]-Table2[[#This Row],[Column9]])/Table2[[#This Row],[Column5]]</f>
        <v>0.94669756662804161</v>
      </c>
      <c r="O111" s="116"/>
    </row>
    <row r="112" spans="2:15" x14ac:dyDescent="0.35">
      <c r="B112" s="8" t="s">
        <v>235</v>
      </c>
      <c r="C112" s="9" t="s">
        <v>236</v>
      </c>
      <c r="D112" s="10" t="s">
        <v>153</v>
      </c>
      <c r="E112" s="11" t="s">
        <v>251</v>
      </c>
      <c r="F112" s="12">
        <v>8.6300000000000008</v>
      </c>
      <c r="G112" s="45"/>
      <c r="H112" s="53">
        <f>Table2[[#This Row],[Column6]]*Table2[[#This Row],[Column5]]</f>
        <v>0</v>
      </c>
      <c r="I112" s="13" t="s">
        <v>238</v>
      </c>
      <c r="J112" s="13">
        <v>0.46</v>
      </c>
      <c r="K112" s="55">
        <f t="shared" si="1"/>
        <v>8.17</v>
      </c>
      <c r="L112" s="58">
        <f>(Table2[[#This Row],[Column5]]-Table2[[#This Row],[Column9]])*Table2[[#This Row],[Column6]]</f>
        <v>0</v>
      </c>
      <c r="M112" s="53">
        <f>((Table2[[#This Row],[Column5]]-Table2[[#This Row],[Column9]])*Table2[[#This Row],[Column6]])*0.75</f>
        <v>0</v>
      </c>
      <c r="N112" s="17">
        <f>(Table2[[#This Row],[Column5]]-Table2[[#This Row],[Column9]])/Table2[[#This Row],[Column5]]</f>
        <v>0.94669756662804161</v>
      </c>
      <c r="O112" s="116"/>
    </row>
    <row r="113" spans="2:15" x14ac:dyDescent="0.35">
      <c r="B113" s="8" t="s">
        <v>235</v>
      </c>
      <c r="C113" s="9" t="s">
        <v>236</v>
      </c>
      <c r="D113" s="10" t="s">
        <v>153</v>
      </c>
      <c r="E113" s="11" t="s">
        <v>252</v>
      </c>
      <c r="F113" s="12">
        <v>8.6300000000000008</v>
      </c>
      <c r="G113" s="45"/>
      <c r="H113" s="53">
        <f>Table2[[#This Row],[Column6]]*Table2[[#This Row],[Column5]]</f>
        <v>0</v>
      </c>
      <c r="I113" s="13" t="s">
        <v>238</v>
      </c>
      <c r="J113" s="13">
        <v>0.46</v>
      </c>
      <c r="K113" s="55">
        <f t="shared" si="1"/>
        <v>8.17</v>
      </c>
      <c r="L113" s="58">
        <f>(Table2[[#This Row],[Column5]]-Table2[[#This Row],[Column9]])*Table2[[#This Row],[Column6]]</f>
        <v>0</v>
      </c>
      <c r="M113" s="53">
        <f>((Table2[[#This Row],[Column5]]-Table2[[#This Row],[Column9]])*Table2[[#This Row],[Column6]])*0.75</f>
        <v>0</v>
      </c>
      <c r="N113" s="17">
        <f>(Table2[[#This Row],[Column5]]-Table2[[#This Row],[Column9]])/Table2[[#This Row],[Column5]]</f>
        <v>0.94669756662804161</v>
      </c>
      <c r="O113" s="116"/>
    </row>
    <row r="114" spans="2:15" x14ac:dyDescent="0.35">
      <c r="B114" s="8" t="s">
        <v>235</v>
      </c>
      <c r="C114" s="9" t="s">
        <v>236</v>
      </c>
      <c r="D114" s="10" t="s">
        <v>153</v>
      </c>
      <c r="E114" s="11" t="s">
        <v>253</v>
      </c>
      <c r="F114" s="12">
        <v>8.6300000000000008</v>
      </c>
      <c r="G114" s="45"/>
      <c r="H114" s="53">
        <f>Table2[[#This Row],[Column6]]*Table2[[#This Row],[Column5]]</f>
        <v>0</v>
      </c>
      <c r="I114" s="13" t="s">
        <v>238</v>
      </c>
      <c r="J114" s="13">
        <v>0.46</v>
      </c>
      <c r="K114" s="55">
        <f t="shared" si="1"/>
        <v>8.17</v>
      </c>
      <c r="L114" s="58">
        <f>(Table2[[#This Row],[Column5]]-Table2[[#This Row],[Column9]])*Table2[[#This Row],[Column6]]</f>
        <v>0</v>
      </c>
      <c r="M114" s="53">
        <f>((Table2[[#This Row],[Column5]]-Table2[[#This Row],[Column9]])*Table2[[#This Row],[Column6]])*0.75</f>
        <v>0</v>
      </c>
      <c r="N114" s="17">
        <f>(Table2[[#This Row],[Column5]]-Table2[[#This Row],[Column9]])/Table2[[#This Row],[Column5]]</f>
        <v>0.94669756662804161</v>
      </c>
      <c r="O114" s="116"/>
    </row>
    <row r="115" spans="2:15" x14ac:dyDescent="0.35">
      <c r="B115" s="8" t="s">
        <v>235</v>
      </c>
      <c r="C115" s="9" t="s">
        <v>236</v>
      </c>
      <c r="D115" s="10" t="s">
        <v>153</v>
      </c>
      <c r="E115" s="11" t="s">
        <v>254</v>
      </c>
      <c r="F115" s="12">
        <v>8.6300000000000008</v>
      </c>
      <c r="G115" s="45"/>
      <c r="H115" s="53">
        <f>Table2[[#This Row],[Column6]]*Table2[[#This Row],[Column5]]</f>
        <v>0</v>
      </c>
      <c r="I115" s="13" t="s">
        <v>238</v>
      </c>
      <c r="J115" s="13">
        <v>0.46</v>
      </c>
      <c r="K115" s="55">
        <f t="shared" si="1"/>
        <v>8.17</v>
      </c>
      <c r="L115" s="58">
        <f>(Table2[[#This Row],[Column5]]-Table2[[#This Row],[Column9]])*Table2[[#This Row],[Column6]]</f>
        <v>0</v>
      </c>
      <c r="M115" s="53">
        <f>((Table2[[#This Row],[Column5]]-Table2[[#This Row],[Column9]])*Table2[[#This Row],[Column6]])*0.75</f>
        <v>0</v>
      </c>
      <c r="N115" s="17">
        <f>(Table2[[#This Row],[Column5]]-Table2[[#This Row],[Column9]])/Table2[[#This Row],[Column5]]</f>
        <v>0.94669756662804161</v>
      </c>
      <c r="O115" s="116"/>
    </row>
    <row r="116" spans="2:15" x14ac:dyDescent="0.35">
      <c r="B116" s="8" t="s">
        <v>235</v>
      </c>
      <c r="C116" s="9" t="s">
        <v>236</v>
      </c>
      <c r="D116" s="10" t="s">
        <v>153</v>
      </c>
      <c r="E116" s="11" t="s">
        <v>255</v>
      </c>
      <c r="F116" s="12">
        <v>8.6300000000000008</v>
      </c>
      <c r="G116" s="45"/>
      <c r="H116" s="53">
        <f>Table2[[#This Row],[Column6]]*Table2[[#This Row],[Column5]]</f>
        <v>0</v>
      </c>
      <c r="I116" s="13" t="s">
        <v>238</v>
      </c>
      <c r="J116" s="13">
        <v>0.46</v>
      </c>
      <c r="K116" s="55">
        <f t="shared" si="1"/>
        <v>8.17</v>
      </c>
      <c r="L116" s="58">
        <f>(Table2[[#This Row],[Column5]]-Table2[[#This Row],[Column9]])*Table2[[#This Row],[Column6]]</f>
        <v>0</v>
      </c>
      <c r="M116" s="53">
        <f>((Table2[[#This Row],[Column5]]-Table2[[#This Row],[Column9]])*Table2[[#This Row],[Column6]])*0.75</f>
        <v>0</v>
      </c>
      <c r="N116" s="17">
        <f>(Table2[[#This Row],[Column5]]-Table2[[#This Row],[Column9]])/Table2[[#This Row],[Column5]]</f>
        <v>0.94669756662804161</v>
      </c>
      <c r="O116" s="116"/>
    </row>
    <row r="117" spans="2:15" x14ac:dyDescent="0.35">
      <c r="B117" s="8" t="s">
        <v>235</v>
      </c>
      <c r="C117" s="9" t="s">
        <v>236</v>
      </c>
      <c r="D117" s="10" t="s">
        <v>153</v>
      </c>
      <c r="E117" s="11" t="s">
        <v>256</v>
      </c>
      <c r="F117" s="12">
        <v>8.6300000000000008</v>
      </c>
      <c r="G117" s="45"/>
      <c r="H117" s="53">
        <f>Table2[[#This Row],[Column6]]*Table2[[#This Row],[Column5]]</f>
        <v>0</v>
      </c>
      <c r="I117" s="13" t="s">
        <v>238</v>
      </c>
      <c r="J117" s="13">
        <v>0.46</v>
      </c>
      <c r="K117" s="55">
        <f t="shared" si="1"/>
        <v>8.17</v>
      </c>
      <c r="L117" s="58">
        <f>(Table2[[#This Row],[Column5]]-Table2[[#This Row],[Column9]])*Table2[[#This Row],[Column6]]</f>
        <v>0</v>
      </c>
      <c r="M117" s="53">
        <f>((Table2[[#This Row],[Column5]]-Table2[[#This Row],[Column9]])*Table2[[#This Row],[Column6]])*0.75</f>
        <v>0</v>
      </c>
      <c r="N117" s="17">
        <f>(Table2[[#This Row],[Column5]]-Table2[[#This Row],[Column9]])/Table2[[#This Row],[Column5]]</f>
        <v>0.94669756662804161</v>
      </c>
      <c r="O117" s="116"/>
    </row>
    <row r="118" spans="2:15" x14ac:dyDescent="0.35">
      <c r="B118" s="8" t="s">
        <v>235</v>
      </c>
      <c r="C118" s="9" t="s">
        <v>236</v>
      </c>
      <c r="D118" s="10" t="s">
        <v>153</v>
      </c>
      <c r="E118" s="11" t="s">
        <v>257</v>
      </c>
      <c r="F118" s="12">
        <v>8.6300000000000008</v>
      </c>
      <c r="G118" s="45"/>
      <c r="H118" s="53">
        <f>Table2[[#This Row],[Column6]]*Table2[[#This Row],[Column5]]</f>
        <v>0</v>
      </c>
      <c r="I118" s="13" t="s">
        <v>238</v>
      </c>
      <c r="J118" s="13">
        <v>0.46</v>
      </c>
      <c r="K118" s="55">
        <f t="shared" si="1"/>
        <v>8.17</v>
      </c>
      <c r="L118" s="58">
        <f>(Table2[[#This Row],[Column5]]-Table2[[#This Row],[Column9]])*Table2[[#This Row],[Column6]]</f>
        <v>0</v>
      </c>
      <c r="M118" s="53">
        <f>((Table2[[#This Row],[Column5]]-Table2[[#This Row],[Column9]])*Table2[[#This Row],[Column6]])*0.75</f>
        <v>0</v>
      </c>
      <c r="N118" s="17">
        <f>(Table2[[#This Row],[Column5]]-Table2[[#This Row],[Column9]])/Table2[[#This Row],[Column5]]</f>
        <v>0.94669756662804161</v>
      </c>
      <c r="O118" s="116"/>
    </row>
    <row r="119" spans="2:15" x14ac:dyDescent="0.35">
      <c r="B119" s="8" t="s">
        <v>235</v>
      </c>
      <c r="C119" s="9" t="s">
        <v>236</v>
      </c>
      <c r="D119" s="10" t="s">
        <v>153</v>
      </c>
      <c r="E119" s="11" t="s">
        <v>258</v>
      </c>
      <c r="F119" s="12">
        <v>8.6300000000000008</v>
      </c>
      <c r="G119" s="45"/>
      <c r="H119" s="53">
        <f>Table2[[#This Row],[Column6]]*Table2[[#This Row],[Column5]]</f>
        <v>0</v>
      </c>
      <c r="I119" s="13" t="s">
        <v>238</v>
      </c>
      <c r="J119" s="13">
        <v>0.46</v>
      </c>
      <c r="K119" s="55">
        <f t="shared" si="1"/>
        <v>8.17</v>
      </c>
      <c r="L119" s="58">
        <f>(Table2[[#This Row],[Column5]]-Table2[[#This Row],[Column9]])*Table2[[#This Row],[Column6]]</f>
        <v>0</v>
      </c>
      <c r="M119" s="53">
        <f>((Table2[[#This Row],[Column5]]-Table2[[#This Row],[Column9]])*Table2[[#This Row],[Column6]])*0.75</f>
        <v>0</v>
      </c>
      <c r="N119" s="17">
        <f>(Table2[[#This Row],[Column5]]-Table2[[#This Row],[Column9]])/Table2[[#This Row],[Column5]]</f>
        <v>0.94669756662804161</v>
      </c>
      <c r="O119" s="116"/>
    </row>
    <row r="120" spans="2:15" x14ac:dyDescent="0.35">
      <c r="B120" s="8" t="s">
        <v>235</v>
      </c>
      <c r="C120" s="9" t="s">
        <v>236</v>
      </c>
      <c r="D120" s="10" t="s">
        <v>153</v>
      </c>
      <c r="E120" s="11" t="s">
        <v>259</v>
      </c>
      <c r="F120" s="12">
        <v>8.6300000000000008</v>
      </c>
      <c r="G120" s="45"/>
      <c r="H120" s="53">
        <f>Table2[[#This Row],[Column6]]*Table2[[#This Row],[Column5]]</f>
        <v>0</v>
      </c>
      <c r="I120" s="13" t="s">
        <v>238</v>
      </c>
      <c r="J120" s="13">
        <v>0.46</v>
      </c>
      <c r="K120" s="55">
        <f t="shared" si="1"/>
        <v>8.17</v>
      </c>
      <c r="L120" s="58">
        <f>(Table2[[#This Row],[Column5]]-Table2[[#This Row],[Column9]])*Table2[[#This Row],[Column6]]</f>
        <v>0</v>
      </c>
      <c r="M120" s="53">
        <f>((Table2[[#This Row],[Column5]]-Table2[[#This Row],[Column9]])*Table2[[#This Row],[Column6]])*0.75</f>
        <v>0</v>
      </c>
      <c r="N120" s="17">
        <f>(Table2[[#This Row],[Column5]]-Table2[[#This Row],[Column9]])/Table2[[#This Row],[Column5]]</f>
        <v>0.94669756662804161</v>
      </c>
      <c r="O120" s="116"/>
    </row>
    <row r="121" spans="2:15" x14ac:dyDescent="0.35">
      <c r="B121" s="8" t="s">
        <v>235</v>
      </c>
      <c r="C121" s="9" t="s">
        <v>236</v>
      </c>
      <c r="D121" s="10" t="s">
        <v>153</v>
      </c>
      <c r="E121" s="11" t="s">
        <v>260</v>
      </c>
      <c r="F121" s="12">
        <v>8.6300000000000008</v>
      </c>
      <c r="G121" s="45"/>
      <c r="H121" s="53">
        <f>Table2[[#This Row],[Column6]]*Table2[[#This Row],[Column5]]</f>
        <v>0</v>
      </c>
      <c r="I121" s="13" t="s">
        <v>238</v>
      </c>
      <c r="J121" s="13">
        <v>0.46</v>
      </c>
      <c r="K121" s="55">
        <f t="shared" si="1"/>
        <v>8.17</v>
      </c>
      <c r="L121" s="58">
        <f>(Table2[[#This Row],[Column5]]-Table2[[#This Row],[Column9]])*Table2[[#This Row],[Column6]]</f>
        <v>0</v>
      </c>
      <c r="M121" s="53">
        <f>((Table2[[#This Row],[Column5]]-Table2[[#This Row],[Column9]])*Table2[[#This Row],[Column6]])*0.75</f>
        <v>0</v>
      </c>
      <c r="N121" s="17">
        <f>(Table2[[#This Row],[Column5]]-Table2[[#This Row],[Column9]])/Table2[[#This Row],[Column5]]</f>
        <v>0.94669756662804161</v>
      </c>
      <c r="O121" s="116"/>
    </row>
    <row r="122" spans="2:15" x14ac:dyDescent="0.35">
      <c r="B122" s="8" t="s">
        <v>235</v>
      </c>
      <c r="C122" s="9" t="s">
        <v>236</v>
      </c>
      <c r="D122" s="10" t="s">
        <v>153</v>
      </c>
      <c r="E122" s="11" t="s">
        <v>261</v>
      </c>
      <c r="F122" s="12">
        <v>8.6300000000000008</v>
      </c>
      <c r="G122" s="45"/>
      <c r="H122" s="53">
        <f>Table2[[#This Row],[Column6]]*Table2[[#This Row],[Column5]]</f>
        <v>0</v>
      </c>
      <c r="I122" s="13" t="s">
        <v>238</v>
      </c>
      <c r="J122" s="13">
        <v>0.46</v>
      </c>
      <c r="K122" s="55">
        <f t="shared" si="1"/>
        <v>8.17</v>
      </c>
      <c r="L122" s="58">
        <f>(Table2[[#This Row],[Column5]]-Table2[[#This Row],[Column9]])*Table2[[#This Row],[Column6]]</f>
        <v>0</v>
      </c>
      <c r="M122" s="53">
        <f>((Table2[[#This Row],[Column5]]-Table2[[#This Row],[Column9]])*Table2[[#This Row],[Column6]])*0.75</f>
        <v>0</v>
      </c>
      <c r="N122" s="17">
        <f>(Table2[[#This Row],[Column5]]-Table2[[#This Row],[Column9]])/Table2[[#This Row],[Column5]]</f>
        <v>0.94669756662804161</v>
      </c>
      <c r="O122" s="116"/>
    </row>
    <row r="123" spans="2:15" x14ac:dyDescent="0.35">
      <c r="B123" s="8" t="s">
        <v>235</v>
      </c>
      <c r="C123" s="9" t="s">
        <v>236</v>
      </c>
      <c r="D123" s="10" t="s">
        <v>153</v>
      </c>
      <c r="E123" s="11" t="s">
        <v>262</v>
      </c>
      <c r="F123" s="12">
        <v>8.6300000000000008</v>
      </c>
      <c r="G123" s="45"/>
      <c r="H123" s="53">
        <f>Table2[[#This Row],[Column6]]*Table2[[#This Row],[Column5]]</f>
        <v>0</v>
      </c>
      <c r="I123" s="13" t="s">
        <v>238</v>
      </c>
      <c r="J123" s="13">
        <v>0.46</v>
      </c>
      <c r="K123" s="55">
        <f t="shared" si="1"/>
        <v>8.17</v>
      </c>
      <c r="L123" s="58">
        <f>(Table2[[#This Row],[Column5]]-Table2[[#This Row],[Column9]])*Table2[[#This Row],[Column6]]</f>
        <v>0</v>
      </c>
      <c r="M123" s="53">
        <f>((Table2[[#This Row],[Column5]]-Table2[[#This Row],[Column9]])*Table2[[#This Row],[Column6]])*0.75</f>
        <v>0</v>
      </c>
      <c r="N123" s="17">
        <f>(Table2[[#This Row],[Column5]]-Table2[[#This Row],[Column9]])/Table2[[#This Row],[Column5]]</f>
        <v>0.94669756662804161</v>
      </c>
      <c r="O123" s="116"/>
    </row>
    <row r="124" spans="2:15" x14ac:dyDescent="0.35">
      <c r="B124" s="8" t="s">
        <v>235</v>
      </c>
      <c r="C124" s="9" t="s">
        <v>236</v>
      </c>
      <c r="D124" s="10" t="s">
        <v>153</v>
      </c>
      <c r="E124" s="11" t="s">
        <v>263</v>
      </c>
      <c r="F124" s="12">
        <v>8.6300000000000008</v>
      </c>
      <c r="G124" s="45"/>
      <c r="H124" s="53">
        <f>Table2[[#This Row],[Column6]]*Table2[[#This Row],[Column5]]</f>
        <v>0</v>
      </c>
      <c r="I124" s="13" t="s">
        <v>238</v>
      </c>
      <c r="J124" s="13">
        <v>0.46</v>
      </c>
      <c r="K124" s="55">
        <f t="shared" si="1"/>
        <v>8.17</v>
      </c>
      <c r="L124" s="58">
        <f>(Table2[[#This Row],[Column5]]-Table2[[#This Row],[Column9]])*Table2[[#This Row],[Column6]]</f>
        <v>0</v>
      </c>
      <c r="M124" s="53">
        <f>((Table2[[#This Row],[Column5]]-Table2[[#This Row],[Column9]])*Table2[[#This Row],[Column6]])*0.75</f>
        <v>0</v>
      </c>
      <c r="N124" s="17">
        <f>(Table2[[#This Row],[Column5]]-Table2[[#This Row],[Column9]])/Table2[[#This Row],[Column5]]</f>
        <v>0.94669756662804161</v>
      </c>
      <c r="O124" s="116"/>
    </row>
    <row r="125" spans="2:15" x14ac:dyDescent="0.35">
      <c r="B125" s="8" t="s">
        <v>235</v>
      </c>
      <c r="C125" s="9" t="s">
        <v>236</v>
      </c>
      <c r="D125" s="10" t="s">
        <v>153</v>
      </c>
      <c r="E125" s="11" t="s">
        <v>264</v>
      </c>
      <c r="F125" s="12">
        <v>8.6300000000000008</v>
      </c>
      <c r="G125" s="45"/>
      <c r="H125" s="53">
        <f>Table2[[#This Row],[Column6]]*Table2[[#This Row],[Column5]]</f>
        <v>0</v>
      </c>
      <c r="I125" s="13" t="s">
        <v>238</v>
      </c>
      <c r="J125" s="13">
        <v>0.46</v>
      </c>
      <c r="K125" s="55">
        <f t="shared" si="1"/>
        <v>8.17</v>
      </c>
      <c r="L125" s="58">
        <f>(Table2[[#This Row],[Column5]]-Table2[[#This Row],[Column9]])*Table2[[#This Row],[Column6]]</f>
        <v>0</v>
      </c>
      <c r="M125" s="53">
        <f>((Table2[[#This Row],[Column5]]-Table2[[#This Row],[Column9]])*Table2[[#This Row],[Column6]])*0.75</f>
        <v>0</v>
      </c>
      <c r="N125" s="17">
        <f>(Table2[[#This Row],[Column5]]-Table2[[#This Row],[Column9]])/Table2[[#This Row],[Column5]]</f>
        <v>0.94669756662804161</v>
      </c>
      <c r="O125" s="116"/>
    </row>
    <row r="126" spans="2:15" x14ac:dyDescent="0.35">
      <c r="B126" s="8" t="s">
        <v>235</v>
      </c>
      <c r="C126" s="9" t="s">
        <v>236</v>
      </c>
      <c r="D126" s="10" t="s">
        <v>153</v>
      </c>
      <c r="E126" s="11" t="s">
        <v>265</v>
      </c>
      <c r="F126" s="12">
        <v>8.6300000000000008</v>
      </c>
      <c r="G126" s="45"/>
      <c r="H126" s="53">
        <f>Table2[[#This Row],[Column6]]*Table2[[#This Row],[Column5]]</f>
        <v>0</v>
      </c>
      <c r="I126" s="13" t="s">
        <v>238</v>
      </c>
      <c r="J126" s="13">
        <v>0.46</v>
      </c>
      <c r="K126" s="55">
        <f t="shared" si="1"/>
        <v>8.17</v>
      </c>
      <c r="L126" s="58">
        <f>(Table2[[#This Row],[Column5]]-Table2[[#This Row],[Column9]])*Table2[[#This Row],[Column6]]</f>
        <v>0</v>
      </c>
      <c r="M126" s="53">
        <f>((Table2[[#This Row],[Column5]]-Table2[[#This Row],[Column9]])*Table2[[#This Row],[Column6]])*0.75</f>
        <v>0</v>
      </c>
      <c r="N126" s="17">
        <f>(Table2[[#This Row],[Column5]]-Table2[[#This Row],[Column9]])/Table2[[#This Row],[Column5]]</f>
        <v>0.94669756662804161</v>
      </c>
      <c r="O126" s="116"/>
    </row>
    <row r="127" spans="2:15" x14ac:dyDescent="0.35">
      <c r="B127" s="8" t="s">
        <v>235</v>
      </c>
      <c r="C127" s="9" t="s">
        <v>236</v>
      </c>
      <c r="D127" s="10" t="s">
        <v>153</v>
      </c>
      <c r="E127" s="11" t="s">
        <v>266</v>
      </c>
      <c r="F127" s="12">
        <v>8.6300000000000008</v>
      </c>
      <c r="G127" s="45"/>
      <c r="H127" s="53">
        <f>Table2[[#This Row],[Column6]]*Table2[[#This Row],[Column5]]</f>
        <v>0</v>
      </c>
      <c r="I127" s="13" t="s">
        <v>238</v>
      </c>
      <c r="J127" s="13">
        <v>0.46</v>
      </c>
      <c r="K127" s="55">
        <f t="shared" si="1"/>
        <v>8.17</v>
      </c>
      <c r="L127" s="58">
        <f>(Table2[[#This Row],[Column5]]-Table2[[#This Row],[Column9]])*Table2[[#This Row],[Column6]]</f>
        <v>0</v>
      </c>
      <c r="M127" s="53">
        <f>((Table2[[#This Row],[Column5]]-Table2[[#This Row],[Column9]])*Table2[[#This Row],[Column6]])*0.75</f>
        <v>0</v>
      </c>
      <c r="N127" s="17">
        <f>(Table2[[#This Row],[Column5]]-Table2[[#This Row],[Column9]])/Table2[[#This Row],[Column5]]</f>
        <v>0.94669756662804161</v>
      </c>
      <c r="O127" s="116"/>
    </row>
    <row r="128" spans="2:15" x14ac:dyDescent="0.35">
      <c r="B128" s="8" t="s">
        <v>235</v>
      </c>
      <c r="C128" s="9" t="s">
        <v>236</v>
      </c>
      <c r="D128" s="10" t="s">
        <v>153</v>
      </c>
      <c r="E128" s="11" t="s">
        <v>267</v>
      </c>
      <c r="F128" s="12">
        <v>8.6300000000000008</v>
      </c>
      <c r="G128" s="45"/>
      <c r="H128" s="53">
        <f>Table2[[#This Row],[Column6]]*Table2[[#This Row],[Column5]]</f>
        <v>0</v>
      </c>
      <c r="I128" s="13" t="s">
        <v>238</v>
      </c>
      <c r="J128" s="13">
        <v>0.46</v>
      </c>
      <c r="K128" s="55">
        <f t="shared" si="1"/>
        <v>8.17</v>
      </c>
      <c r="L128" s="58">
        <f>(Table2[[#This Row],[Column5]]-Table2[[#This Row],[Column9]])*Table2[[#This Row],[Column6]]</f>
        <v>0</v>
      </c>
      <c r="M128" s="53">
        <f>((Table2[[#This Row],[Column5]]-Table2[[#This Row],[Column9]])*Table2[[#This Row],[Column6]])*0.75</f>
        <v>0</v>
      </c>
      <c r="N128" s="17">
        <f>(Table2[[#This Row],[Column5]]-Table2[[#This Row],[Column9]])/Table2[[#This Row],[Column5]]</f>
        <v>0.94669756662804161</v>
      </c>
      <c r="O128" s="116"/>
    </row>
    <row r="129" spans="2:15" x14ac:dyDescent="0.35">
      <c r="B129" s="8" t="s">
        <v>235</v>
      </c>
      <c r="C129" s="9" t="s">
        <v>236</v>
      </c>
      <c r="D129" s="10" t="s">
        <v>153</v>
      </c>
      <c r="E129" s="11" t="s">
        <v>268</v>
      </c>
      <c r="F129" s="12">
        <v>8.6300000000000008</v>
      </c>
      <c r="G129" s="45"/>
      <c r="H129" s="53">
        <f>Table2[[#This Row],[Column6]]*Table2[[#This Row],[Column5]]</f>
        <v>0</v>
      </c>
      <c r="I129" s="13" t="s">
        <v>238</v>
      </c>
      <c r="J129" s="13">
        <v>0.46</v>
      </c>
      <c r="K129" s="55">
        <f t="shared" si="1"/>
        <v>8.17</v>
      </c>
      <c r="L129" s="58">
        <f>(Table2[[#This Row],[Column5]]-Table2[[#This Row],[Column9]])*Table2[[#This Row],[Column6]]</f>
        <v>0</v>
      </c>
      <c r="M129" s="53">
        <f>((Table2[[#This Row],[Column5]]-Table2[[#This Row],[Column9]])*Table2[[#This Row],[Column6]])*0.75</f>
        <v>0</v>
      </c>
      <c r="N129" s="17">
        <f>(Table2[[#This Row],[Column5]]-Table2[[#This Row],[Column9]])/Table2[[#This Row],[Column5]]</f>
        <v>0.94669756662804161</v>
      </c>
      <c r="O129" s="116"/>
    </row>
    <row r="130" spans="2:15" x14ac:dyDescent="0.35">
      <c r="B130" s="8" t="s">
        <v>235</v>
      </c>
      <c r="C130" s="9" t="s">
        <v>236</v>
      </c>
      <c r="D130" s="10" t="s">
        <v>153</v>
      </c>
      <c r="E130" s="11" t="s">
        <v>269</v>
      </c>
      <c r="F130" s="12">
        <v>8.6300000000000008</v>
      </c>
      <c r="G130" s="45"/>
      <c r="H130" s="53">
        <f>Table2[[#This Row],[Column6]]*Table2[[#This Row],[Column5]]</f>
        <v>0</v>
      </c>
      <c r="I130" s="13" t="s">
        <v>238</v>
      </c>
      <c r="J130" s="13">
        <v>0.46</v>
      </c>
      <c r="K130" s="55">
        <f t="shared" si="1"/>
        <v>8.17</v>
      </c>
      <c r="L130" s="58">
        <f>(Table2[[#This Row],[Column5]]-Table2[[#This Row],[Column9]])*Table2[[#This Row],[Column6]]</f>
        <v>0</v>
      </c>
      <c r="M130" s="53">
        <f>((Table2[[#This Row],[Column5]]-Table2[[#This Row],[Column9]])*Table2[[#This Row],[Column6]])*0.75</f>
        <v>0</v>
      </c>
      <c r="N130" s="17">
        <f>(Table2[[#This Row],[Column5]]-Table2[[#This Row],[Column9]])/Table2[[#This Row],[Column5]]</f>
        <v>0.94669756662804161</v>
      </c>
      <c r="O130" s="116"/>
    </row>
    <row r="131" spans="2:15" x14ac:dyDescent="0.35">
      <c r="B131" s="8" t="s">
        <v>235</v>
      </c>
      <c r="C131" s="9" t="s">
        <v>236</v>
      </c>
      <c r="D131" s="10" t="s">
        <v>153</v>
      </c>
      <c r="E131" s="11" t="s">
        <v>270</v>
      </c>
      <c r="F131" s="12">
        <v>8.6300000000000008</v>
      </c>
      <c r="G131" s="45"/>
      <c r="H131" s="53">
        <f>Table2[[#This Row],[Column6]]*Table2[[#This Row],[Column5]]</f>
        <v>0</v>
      </c>
      <c r="I131" s="13" t="s">
        <v>238</v>
      </c>
      <c r="J131" s="13">
        <v>0.46</v>
      </c>
      <c r="K131" s="55">
        <f t="shared" si="1"/>
        <v>8.17</v>
      </c>
      <c r="L131" s="58">
        <f>(Table2[[#This Row],[Column5]]-Table2[[#This Row],[Column9]])*Table2[[#This Row],[Column6]]</f>
        <v>0</v>
      </c>
      <c r="M131" s="53">
        <f>((Table2[[#This Row],[Column5]]-Table2[[#This Row],[Column9]])*Table2[[#This Row],[Column6]])*0.75</f>
        <v>0</v>
      </c>
      <c r="N131" s="17">
        <f>(Table2[[#This Row],[Column5]]-Table2[[#This Row],[Column9]])/Table2[[#This Row],[Column5]]</f>
        <v>0.94669756662804161</v>
      </c>
      <c r="O131" s="116"/>
    </row>
    <row r="132" spans="2:15" x14ac:dyDescent="0.35">
      <c r="B132" s="8" t="s">
        <v>235</v>
      </c>
      <c r="C132" s="9" t="s">
        <v>236</v>
      </c>
      <c r="D132" s="10" t="s">
        <v>153</v>
      </c>
      <c r="E132" s="11" t="s">
        <v>271</v>
      </c>
      <c r="F132" s="12">
        <v>8.6300000000000008</v>
      </c>
      <c r="G132" s="45"/>
      <c r="H132" s="53">
        <f>Table2[[#This Row],[Column6]]*Table2[[#This Row],[Column5]]</f>
        <v>0</v>
      </c>
      <c r="I132" s="13" t="s">
        <v>238</v>
      </c>
      <c r="J132" s="13">
        <v>0.46</v>
      </c>
      <c r="K132" s="55">
        <f t="shared" si="1"/>
        <v>8.17</v>
      </c>
      <c r="L132" s="58">
        <f>(Table2[[#This Row],[Column5]]-Table2[[#This Row],[Column9]])*Table2[[#This Row],[Column6]]</f>
        <v>0</v>
      </c>
      <c r="M132" s="53">
        <f>((Table2[[#This Row],[Column5]]-Table2[[#This Row],[Column9]])*Table2[[#This Row],[Column6]])*0.75</f>
        <v>0</v>
      </c>
      <c r="N132" s="17">
        <f>(Table2[[#This Row],[Column5]]-Table2[[#This Row],[Column9]])/Table2[[#This Row],[Column5]]</f>
        <v>0.94669756662804161</v>
      </c>
      <c r="O132" s="116"/>
    </row>
    <row r="133" spans="2:15" x14ac:dyDescent="0.35">
      <c r="B133" s="8" t="s">
        <v>272</v>
      </c>
      <c r="C133" s="9" t="s">
        <v>273</v>
      </c>
      <c r="D133" s="10" t="s">
        <v>153</v>
      </c>
      <c r="E133" s="11" t="s">
        <v>274</v>
      </c>
      <c r="F133" s="12">
        <v>8.6300000000000008</v>
      </c>
      <c r="G133" s="45"/>
      <c r="H133" s="53">
        <f>Table2[[#This Row],[Column6]]*Table2[[#This Row],[Column5]]</f>
        <v>0</v>
      </c>
      <c r="I133" s="13" t="s">
        <v>238</v>
      </c>
      <c r="J133" s="13">
        <v>0.37</v>
      </c>
      <c r="K133" s="55">
        <f t="shared" si="1"/>
        <v>8.2600000000000016</v>
      </c>
      <c r="L133" s="58">
        <f>(Table2[[#This Row],[Column5]]-Table2[[#This Row],[Column9]])*Table2[[#This Row],[Column6]]</f>
        <v>0</v>
      </c>
      <c r="M133" s="53">
        <f>((Table2[[#This Row],[Column5]]-Table2[[#This Row],[Column9]])*Table2[[#This Row],[Column6]])*0.75</f>
        <v>0</v>
      </c>
      <c r="N133" s="17">
        <f>(Table2[[#This Row],[Column5]]-Table2[[#This Row],[Column9]])/Table2[[#This Row],[Column5]]</f>
        <v>0.95712630359212059</v>
      </c>
      <c r="O133" s="116"/>
    </row>
    <row r="134" spans="2:15" x14ac:dyDescent="0.35">
      <c r="B134" s="8" t="s">
        <v>272</v>
      </c>
      <c r="C134" s="9" t="s">
        <v>275</v>
      </c>
      <c r="D134" s="10" t="s">
        <v>153</v>
      </c>
      <c r="E134" s="11" t="s">
        <v>276</v>
      </c>
      <c r="F134" s="12">
        <v>8.6300000000000008</v>
      </c>
      <c r="G134" s="45"/>
      <c r="H134" s="53">
        <f>Table2[[#This Row],[Column6]]*Table2[[#This Row],[Column5]]</f>
        <v>0</v>
      </c>
      <c r="I134" s="13" t="s">
        <v>238</v>
      </c>
      <c r="J134" s="13">
        <v>0.37</v>
      </c>
      <c r="K134" s="55">
        <f t="shared" si="1"/>
        <v>8.2600000000000016</v>
      </c>
      <c r="L134" s="58">
        <f>(Table2[[#This Row],[Column5]]-Table2[[#This Row],[Column9]])*Table2[[#This Row],[Column6]]</f>
        <v>0</v>
      </c>
      <c r="M134" s="53">
        <f>((Table2[[#This Row],[Column5]]-Table2[[#This Row],[Column9]])*Table2[[#This Row],[Column6]])*0.75</f>
        <v>0</v>
      </c>
      <c r="N134" s="17">
        <f>(Table2[[#This Row],[Column5]]-Table2[[#This Row],[Column9]])/Table2[[#This Row],[Column5]]</f>
        <v>0.95712630359212059</v>
      </c>
      <c r="O134" s="116"/>
    </row>
    <row r="135" spans="2:15" x14ac:dyDescent="0.35">
      <c r="B135" s="8" t="s">
        <v>272</v>
      </c>
      <c r="C135" s="9" t="s">
        <v>275</v>
      </c>
      <c r="D135" s="10" t="s">
        <v>153</v>
      </c>
      <c r="E135" s="11" t="s">
        <v>277</v>
      </c>
      <c r="F135" s="12">
        <v>8.6300000000000008</v>
      </c>
      <c r="G135" s="45"/>
      <c r="H135" s="53">
        <f>Table2[[#This Row],[Column6]]*Table2[[#This Row],[Column5]]</f>
        <v>0</v>
      </c>
      <c r="I135" s="13" t="s">
        <v>238</v>
      </c>
      <c r="J135" s="13">
        <v>0.37</v>
      </c>
      <c r="K135" s="55">
        <f t="shared" si="1"/>
        <v>8.2600000000000016</v>
      </c>
      <c r="L135" s="58">
        <f>(Table2[[#This Row],[Column5]]-Table2[[#This Row],[Column9]])*Table2[[#This Row],[Column6]]</f>
        <v>0</v>
      </c>
      <c r="M135" s="53">
        <f>((Table2[[#This Row],[Column5]]-Table2[[#This Row],[Column9]])*Table2[[#This Row],[Column6]])*0.75</f>
        <v>0</v>
      </c>
      <c r="N135" s="17">
        <f>(Table2[[#This Row],[Column5]]-Table2[[#This Row],[Column9]])/Table2[[#This Row],[Column5]]</f>
        <v>0.95712630359212059</v>
      </c>
      <c r="O135" s="116"/>
    </row>
    <row r="136" spans="2:15" x14ac:dyDescent="0.35">
      <c r="B136" s="8" t="s">
        <v>272</v>
      </c>
      <c r="C136" s="9" t="s">
        <v>275</v>
      </c>
      <c r="D136" s="10" t="s">
        <v>153</v>
      </c>
      <c r="E136" s="11" t="s">
        <v>278</v>
      </c>
      <c r="F136" s="12">
        <v>8.6300000000000008</v>
      </c>
      <c r="G136" s="45"/>
      <c r="H136" s="53">
        <f>Table2[[#This Row],[Column6]]*Table2[[#This Row],[Column5]]</f>
        <v>0</v>
      </c>
      <c r="I136" s="13" t="s">
        <v>238</v>
      </c>
      <c r="J136" s="13">
        <v>0.37</v>
      </c>
      <c r="K136" s="55">
        <f t="shared" si="1"/>
        <v>8.2600000000000016</v>
      </c>
      <c r="L136" s="58">
        <f>(Table2[[#This Row],[Column5]]-Table2[[#This Row],[Column9]])*Table2[[#This Row],[Column6]]</f>
        <v>0</v>
      </c>
      <c r="M136" s="53">
        <f>((Table2[[#This Row],[Column5]]-Table2[[#This Row],[Column9]])*Table2[[#This Row],[Column6]])*0.75</f>
        <v>0</v>
      </c>
      <c r="N136" s="17">
        <f>(Table2[[#This Row],[Column5]]-Table2[[#This Row],[Column9]])/Table2[[#This Row],[Column5]]</f>
        <v>0.95712630359212059</v>
      </c>
      <c r="O136" s="116"/>
    </row>
    <row r="137" spans="2:15" x14ac:dyDescent="0.35">
      <c r="B137" s="8" t="s">
        <v>272</v>
      </c>
      <c r="C137" s="9" t="s">
        <v>275</v>
      </c>
      <c r="D137" s="10" t="s">
        <v>153</v>
      </c>
      <c r="E137" s="11" t="s">
        <v>279</v>
      </c>
      <c r="F137" s="12">
        <v>8.6300000000000008</v>
      </c>
      <c r="G137" s="45"/>
      <c r="H137" s="53">
        <f>Table2[[#This Row],[Column6]]*Table2[[#This Row],[Column5]]</f>
        <v>0</v>
      </c>
      <c r="I137" s="13" t="s">
        <v>238</v>
      </c>
      <c r="J137" s="13">
        <v>0.37</v>
      </c>
      <c r="K137" s="55">
        <f t="shared" si="1"/>
        <v>8.2600000000000016</v>
      </c>
      <c r="L137" s="58">
        <f>(Table2[[#This Row],[Column5]]-Table2[[#This Row],[Column9]])*Table2[[#This Row],[Column6]]</f>
        <v>0</v>
      </c>
      <c r="M137" s="53">
        <f>((Table2[[#This Row],[Column5]]-Table2[[#This Row],[Column9]])*Table2[[#This Row],[Column6]])*0.75</f>
        <v>0</v>
      </c>
      <c r="N137" s="17">
        <f>(Table2[[#This Row],[Column5]]-Table2[[#This Row],[Column9]])/Table2[[#This Row],[Column5]]</f>
        <v>0.95712630359212059</v>
      </c>
      <c r="O137" s="116"/>
    </row>
    <row r="138" spans="2:15" x14ac:dyDescent="0.35">
      <c r="B138" s="8" t="s">
        <v>272</v>
      </c>
      <c r="C138" s="9" t="s">
        <v>275</v>
      </c>
      <c r="D138" s="10" t="s">
        <v>153</v>
      </c>
      <c r="E138" s="11" t="s">
        <v>280</v>
      </c>
      <c r="F138" s="12">
        <v>8.6300000000000008</v>
      </c>
      <c r="G138" s="45"/>
      <c r="H138" s="53">
        <f>Table2[[#This Row],[Column6]]*Table2[[#This Row],[Column5]]</f>
        <v>0</v>
      </c>
      <c r="I138" s="13" t="s">
        <v>238</v>
      </c>
      <c r="J138" s="13">
        <v>0.37</v>
      </c>
      <c r="K138" s="55">
        <f t="shared" si="1"/>
        <v>8.2600000000000016</v>
      </c>
      <c r="L138" s="58">
        <f>(Table2[[#This Row],[Column5]]-Table2[[#This Row],[Column9]])*Table2[[#This Row],[Column6]]</f>
        <v>0</v>
      </c>
      <c r="M138" s="53">
        <f>((Table2[[#This Row],[Column5]]-Table2[[#This Row],[Column9]])*Table2[[#This Row],[Column6]])*0.75</f>
        <v>0</v>
      </c>
      <c r="N138" s="17">
        <f>(Table2[[#This Row],[Column5]]-Table2[[#This Row],[Column9]])/Table2[[#This Row],[Column5]]</f>
        <v>0.95712630359212059</v>
      </c>
      <c r="O138" s="116"/>
    </row>
    <row r="139" spans="2:15" x14ac:dyDescent="0.35">
      <c r="B139" s="8" t="s">
        <v>272</v>
      </c>
      <c r="C139" s="9" t="s">
        <v>275</v>
      </c>
      <c r="D139" s="10" t="s">
        <v>153</v>
      </c>
      <c r="E139" s="11" t="s">
        <v>281</v>
      </c>
      <c r="F139" s="12">
        <v>8.6300000000000008</v>
      </c>
      <c r="G139" s="45"/>
      <c r="H139" s="53">
        <f>Table2[[#This Row],[Column6]]*Table2[[#This Row],[Column5]]</f>
        <v>0</v>
      </c>
      <c r="I139" s="13" t="s">
        <v>238</v>
      </c>
      <c r="J139" s="13">
        <v>0.37</v>
      </c>
      <c r="K139" s="55">
        <f t="shared" ref="K139:K202" si="2">F139-J139</f>
        <v>8.2600000000000016</v>
      </c>
      <c r="L139" s="58">
        <f>(Table2[[#This Row],[Column5]]-Table2[[#This Row],[Column9]])*Table2[[#This Row],[Column6]]</f>
        <v>0</v>
      </c>
      <c r="M139" s="53">
        <f>((Table2[[#This Row],[Column5]]-Table2[[#This Row],[Column9]])*Table2[[#This Row],[Column6]])*0.75</f>
        <v>0</v>
      </c>
      <c r="N139" s="17">
        <f>(Table2[[#This Row],[Column5]]-Table2[[#This Row],[Column9]])/Table2[[#This Row],[Column5]]</f>
        <v>0.95712630359212059</v>
      </c>
      <c r="O139" s="116"/>
    </row>
    <row r="140" spans="2:15" x14ac:dyDescent="0.35">
      <c r="B140" s="8" t="s">
        <v>272</v>
      </c>
      <c r="C140" s="9" t="s">
        <v>275</v>
      </c>
      <c r="D140" s="10" t="s">
        <v>153</v>
      </c>
      <c r="E140" s="11" t="s">
        <v>282</v>
      </c>
      <c r="F140" s="12">
        <v>8.6300000000000008</v>
      </c>
      <c r="G140" s="45"/>
      <c r="H140" s="53">
        <f>Table2[[#This Row],[Column6]]*Table2[[#This Row],[Column5]]</f>
        <v>0</v>
      </c>
      <c r="I140" s="13" t="s">
        <v>238</v>
      </c>
      <c r="J140" s="13">
        <v>0.37</v>
      </c>
      <c r="K140" s="55">
        <f t="shared" si="2"/>
        <v>8.2600000000000016</v>
      </c>
      <c r="L140" s="58">
        <f>(Table2[[#This Row],[Column5]]-Table2[[#This Row],[Column9]])*Table2[[#This Row],[Column6]]</f>
        <v>0</v>
      </c>
      <c r="M140" s="53">
        <f>((Table2[[#This Row],[Column5]]-Table2[[#This Row],[Column9]])*Table2[[#This Row],[Column6]])*0.75</f>
        <v>0</v>
      </c>
      <c r="N140" s="17">
        <f>(Table2[[#This Row],[Column5]]-Table2[[#This Row],[Column9]])/Table2[[#This Row],[Column5]]</f>
        <v>0.95712630359212059</v>
      </c>
      <c r="O140" s="116"/>
    </row>
    <row r="141" spans="2:15" x14ac:dyDescent="0.35">
      <c r="B141" s="8" t="s">
        <v>272</v>
      </c>
      <c r="C141" s="9" t="s">
        <v>275</v>
      </c>
      <c r="D141" s="10" t="s">
        <v>153</v>
      </c>
      <c r="E141" s="11" t="s">
        <v>283</v>
      </c>
      <c r="F141" s="12">
        <v>8.6300000000000008</v>
      </c>
      <c r="G141" s="45"/>
      <c r="H141" s="53">
        <f>Table2[[#This Row],[Column6]]*Table2[[#This Row],[Column5]]</f>
        <v>0</v>
      </c>
      <c r="I141" s="13" t="s">
        <v>238</v>
      </c>
      <c r="J141" s="13">
        <v>0.37</v>
      </c>
      <c r="K141" s="55">
        <f t="shared" si="2"/>
        <v>8.2600000000000016</v>
      </c>
      <c r="L141" s="58">
        <f>(Table2[[#This Row],[Column5]]-Table2[[#This Row],[Column9]])*Table2[[#This Row],[Column6]]</f>
        <v>0</v>
      </c>
      <c r="M141" s="53">
        <f>((Table2[[#This Row],[Column5]]-Table2[[#This Row],[Column9]])*Table2[[#This Row],[Column6]])*0.75</f>
        <v>0</v>
      </c>
      <c r="N141" s="17">
        <f>(Table2[[#This Row],[Column5]]-Table2[[#This Row],[Column9]])/Table2[[#This Row],[Column5]]</f>
        <v>0.95712630359212059</v>
      </c>
      <c r="O141" s="116"/>
    </row>
    <row r="142" spans="2:15" x14ac:dyDescent="0.35">
      <c r="B142" s="8" t="s">
        <v>272</v>
      </c>
      <c r="C142" s="9" t="s">
        <v>275</v>
      </c>
      <c r="D142" s="10" t="s">
        <v>153</v>
      </c>
      <c r="E142" s="11" t="s">
        <v>284</v>
      </c>
      <c r="F142" s="12">
        <v>8.6300000000000008</v>
      </c>
      <c r="G142" s="45"/>
      <c r="H142" s="53">
        <f>Table2[[#This Row],[Column6]]*Table2[[#This Row],[Column5]]</f>
        <v>0</v>
      </c>
      <c r="I142" s="13" t="s">
        <v>238</v>
      </c>
      <c r="J142" s="13">
        <v>0.37</v>
      </c>
      <c r="K142" s="55">
        <f t="shared" si="2"/>
        <v>8.2600000000000016</v>
      </c>
      <c r="L142" s="58">
        <f>(Table2[[#This Row],[Column5]]-Table2[[#This Row],[Column9]])*Table2[[#This Row],[Column6]]</f>
        <v>0</v>
      </c>
      <c r="M142" s="53">
        <f>((Table2[[#This Row],[Column5]]-Table2[[#This Row],[Column9]])*Table2[[#This Row],[Column6]])*0.75</f>
        <v>0</v>
      </c>
      <c r="N142" s="17">
        <f>(Table2[[#This Row],[Column5]]-Table2[[#This Row],[Column9]])/Table2[[#This Row],[Column5]]</f>
        <v>0.95712630359212059</v>
      </c>
      <c r="O142" s="116"/>
    </row>
    <row r="143" spans="2:15" x14ac:dyDescent="0.35">
      <c r="B143" s="8" t="s">
        <v>272</v>
      </c>
      <c r="C143" s="9" t="s">
        <v>275</v>
      </c>
      <c r="D143" s="10" t="s">
        <v>153</v>
      </c>
      <c r="E143" s="11" t="s">
        <v>285</v>
      </c>
      <c r="F143" s="12">
        <v>8.6300000000000008</v>
      </c>
      <c r="G143" s="45"/>
      <c r="H143" s="53">
        <f>Table2[[#This Row],[Column6]]*Table2[[#This Row],[Column5]]</f>
        <v>0</v>
      </c>
      <c r="I143" s="13" t="s">
        <v>238</v>
      </c>
      <c r="J143" s="13">
        <v>0.37</v>
      </c>
      <c r="K143" s="55">
        <f t="shared" si="2"/>
        <v>8.2600000000000016</v>
      </c>
      <c r="L143" s="58">
        <f>(Table2[[#This Row],[Column5]]-Table2[[#This Row],[Column9]])*Table2[[#This Row],[Column6]]</f>
        <v>0</v>
      </c>
      <c r="M143" s="53">
        <f>((Table2[[#This Row],[Column5]]-Table2[[#This Row],[Column9]])*Table2[[#This Row],[Column6]])*0.75</f>
        <v>0</v>
      </c>
      <c r="N143" s="17">
        <f>(Table2[[#This Row],[Column5]]-Table2[[#This Row],[Column9]])/Table2[[#This Row],[Column5]]</f>
        <v>0.95712630359212059</v>
      </c>
      <c r="O143" s="116"/>
    </row>
    <row r="144" spans="2:15" x14ac:dyDescent="0.35">
      <c r="B144" s="8" t="s">
        <v>272</v>
      </c>
      <c r="C144" s="9" t="s">
        <v>275</v>
      </c>
      <c r="D144" s="10" t="s">
        <v>153</v>
      </c>
      <c r="E144" s="11" t="s">
        <v>286</v>
      </c>
      <c r="F144" s="12">
        <v>8.6300000000000008</v>
      </c>
      <c r="G144" s="45"/>
      <c r="H144" s="53">
        <f>Table2[[#This Row],[Column6]]*Table2[[#This Row],[Column5]]</f>
        <v>0</v>
      </c>
      <c r="I144" s="13" t="s">
        <v>238</v>
      </c>
      <c r="J144" s="13">
        <v>0.37</v>
      </c>
      <c r="K144" s="55">
        <f t="shared" si="2"/>
        <v>8.2600000000000016</v>
      </c>
      <c r="L144" s="58">
        <f>(Table2[[#This Row],[Column5]]-Table2[[#This Row],[Column9]])*Table2[[#This Row],[Column6]]</f>
        <v>0</v>
      </c>
      <c r="M144" s="53">
        <f>((Table2[[#This Row],[Column5]]-Table2[[#This Row],[Column9]])*Table2[[#This Row],[Column6]])*0.75</f>
        <v>0</v>
      </c>
      <c r="N144" s="17">
        <f>(Table2[[#This Row],[Column5]]-Table2[[#This Row],[Column9]])/Table2[[#This Row],[Column5]]</f>
        <v>0.95712630359212059</v>
      </c>
      <c r="O144" s="116"/>
    </row>
    <row r="145" spans="2:15" x14ac:dyDescent="0.35">
      <c r="B145" s="8" t="s">
        <v>272</v>
      </c>
      <c r="C145" s="9" t="s">
        <v>275</v>
      </c>
      <c r="D145" s="10" t="s">
        <v>153</v>
      </c>
      <c r="E145" s="11" t="s">
        <v>287</v>
      </c>
      <c r="F145" s="12">
        <v>8.6300000000000008</v>
      </c>
      <c r="G145" s="45"/>
      <c r="H145" s="53">
        <f>Table2[[#This Row],[Column6]]*Table2[[#This Row],[Column5]]</f>
        <v>0</v>
      </c>
      <c r="I145" s="13" t="s">
        <v>238</v>
      </c>
      <c r="J145" s="13">
        <v>0.37</v>
      </c>
      <c r="K145" s="55">
        <f t="shared" si="2"/>
        <v>8.2600000000000016</v>
      </c>
      <c r="L145" s="58">
        <f>(Table2[[#This Row],[Column5]]-Table2[[#This Row],[Column9]])*Table2[[#This Row],[Column6]]</f>
        <v>0</v>
      </c>
      <c r="M145" s="53">
        <f>((Table2[[#This Row],[Column5]]-Table2[[#This Row],[Column9]])*Table2[[#This Row],[Column6]])*0.75</f>
        <v>0</v>
      </c>
      <c r="N145" s="17">
        <f>(Table2[[#This Row],[Column5]]-Table2[[#This Row],[Column9]])/Table2[[#This Row],[Column5]]</f>
        <v>0.95712630359212059</v>
      </c>
      <c r="O145" s="116"/>
    </row>
    <row r="146" spans="2:15" x14ac:dyDescent="0.35">
      <c r="B146" s="8" t="s">
        <v>272</v>
      </c>
      <c r="C146" s="9" t="s">
        <v>275</v>
      </c>
      <c r="D146" s="10" t="s">
        <v>153</v>
      </c>
      <c r="E146" s="11" t="s">
        <v>288</v>
      </c>
      <c r="F146" s="12">
        <v>8.6300000000000008</v>
      </c>
      <c r="G146" s="45"/>
      <c r="H146" s="53">
        <f>Table2[[#This Row],[Column6]]*Table2[[#This Row],[Column5]]</f>
        <v>0</v>
      </c>
      <c r="I146" s="13" t="s">
        <v>238</v>
      </c>
      <c r="J146" s="13">
        <v>0.37</v>
      </c>
      <c r="K146" s="55">
        <f t="shared" si="2"/>
        <v>8.2600000000000016</v>
      </c>
      <c r="L146" s="58">
        <f>(Table2[[#This Row],[Column5]]-Table2[[#This Row],[Column9]])*Table2[[#This Row],[Column6]]</f>
        <v>0</v>
      </c>
      <c r="M146" s="53">
        <f>((Table2[[#This Row],[Column5]]-Table2[[#This Row],[Column9]])*Table2[[#This Row],[Column6]])*0.75</f>
        <v>0</v>
      </c>
      <c r="N146" s="17">
        <f>(Table2[[#This Row],[Column5]]-Table2[[#This Row],[Column9]])/Table2[[#This Row],[Column5]]</f>
        <v>0.95712630359212059</v>
      </c>
      <c r="O146" s="116"/>
    </row>
    <row r="147" spans="2:15" x14ac:dyDescent="0.35">
      <c r="B147" s="8" t="s">
        <v>272</v>
      </c>
      <c r="C147" s="9" t="s">
        <v>275</v>
      </c>
      <c r="D147" s="10" t="s">
        <v>153</v>
      </c>
      <c r="E147" s="11" t="s">
        <v>289</v>
      </c>
      <c r="F147" s="12">
        <v>8.6300000000000008</v>
      </c>
      <c r="G147" s="45"/>
      <c r="H147" s="53">
        <f>Table2[[#This Row],[Column6]]*Table2[[#This Row],[Column5]]</f>
        <v>0</v>
      </c>
      <c r="I147" s="13" t="s">
        <v>238</v>
      </c>
      <c r="J147" s="13">
        <v>0.37</v>
      </c>
      <c r="K147" s="55">
        <f t="shared" si="2"/>
        <v>8.2600000000000016</v>
      </c>
      <c r="L147" s="58">
        <f>(Table2[[#This Row],[Column5]]-Table2[[#This Row],[Column9]])*Table2[[#This Row],[Column6]]</f>
        <v>0</v>
      </c>
      <c r="M147" s="53">
        <f>((Table2[[#This Row],[Column5]]-Table2[[#This Row],[Column9]])*Table2[[#This Row],[Column6]])*0.75</f>
        <v>0</v>
      </c>
      <c r="N147" s="17">
        <f>(Table2[[#This Row],[Column5]]-Table2[[#This Row],[Column9]])/Table2[[#This Row],[Column5]]</f>
        <v>0.95712630359212059</v>
      </c>
      <c r="O147" s="116"/>
    </row>
    <row r="148" spans="2:15" x14ac:dyDescent="0.35">
      <c r="B148" s="8" t="s">
        <v>272</v>
      </c>
      <c r="C148" s="9" t="s">
        <v>275</v>
      </c>
      <c r="D148" s="10" t="s">
        <v>153</v>
      </c>
      <c r="E148" s="11" t="s">
        <v>290</v>
      </c>
      <c r="F148" s="12">
        <v>8.6300000000000008</v>
      </c>
      <c r="G148" s="45"/>
      <c r="H148" s="53">
        <f>Table2[[#This Row],[Column6]]*Table2[[#This Row],[Column5]]</f>
        <v>0</v>
      </c>
      <c r="I148" s="13" t="s">
        <v>238</v>
      </c>
      <c r="J148" s="13">
        <v>0.37</v>
      </c>
      <c r="K148" s="55">
        <f t="shared" si="2"/>
        <v>8.2600000000000016</v>
      </c>
      <c r="L148" s="58">
        <f>(Table2[[#This Row],[Column5]]-Table2[[#This Row],[Column9]])*Table2[[#This Row],[Column6]]</f>
        <v>0</v>
      </c>
      <c r="M148" s="53">
        <f>((Table2[[#This Row],[Column5]]-Table2[[#This Row],[Column9]])*Table2[[#This Row],[Column6]])*0.75</f>
        <v>0</v>
      </c>
      <c r="N148" s="17">
        <f>(Table2[[#This Row],[Column5]]-Table2[[#This Row],[Column9]])/Table2[[#This Row],[Column5]]</f>
        <v>0.95712630359212059</v>
      </c>
      <c r="O148" s="116"/>
    </row>
    <row r="149" spans="2:15" x14ac:dyDescent="0.35">
      <c r="B149" s="8" t="s">
        <v>272</v>
      </c>
      <c r="C149" s="9" t="s">
        <v>275</v>
      </c>
      <c r="D149" s="10" t="s">
        <v>153</v>
      </c>
      <c r="E149" s="11" t="s">
        <v>291</v>
      </c>
      <c r="F149" s="12">
        <v>8.6300000000000008</v>
      </c>
      <c r="G149" s="45"/>
      <c r="H149" s="53">
        <f>Table2[[#This Row],[Column6]]*Table2[[#This Row],[Column5]]</f>
        <v>0</v>
      </c>
      <c r="I149" s="13" t="s">
        <v>238</v>
      </c>
      <c r="J149" s="13">
        <v>0.37</v>
      </c>
      <c r="K149" s="55">
        <f t="shared" si="2"/>
        <v>8.2600000000000016</v>
      </c>
      <c r="L149" s="58">
        <f>(Table2[[#This Row],[Column5]]-Table2[[#This Row],[Column9]])*Table2[[#This Row],[Column6]]</f>
        <v>0</v>
      </c>
      <c r="M149" s="53">
        <f>((Table2[[#This Row],[Column5]]-Table2[[#This Row],[Column9]])*Table2[[#This Row],[Column6]])*0.75</f>
        <v>0</v>
      </c>
      <c r="N149" s="17">
        <f>(Table2[[#This Row],[Column5]]-Table2[[#This Row],[Column9]])/Table2[[#This Row],[Column5]]</f>
        <v>0.95712630359212059</v>
      </c>
      <c r="O149" s="116"/>
    </row>
    <row r="150" spans="2:15" x14ac:dyDescent="0.35">
      <c r="B150" s="8" t="s">
        <v>272</v>
      </c>
      <c r="C150" s="9" t="s">
        <v>275</v>
      </c>
      <c r="D150" s="10" t="s">
        <v>153</v>
      </c>
      <c r="E150" s="11" t="s">
        <v>292</v>
      </c>
      <c r="F150" s="12">
        <v>8.6300000000000008</v>
      </c>
      <c r="G150" s="45"/>
      <c r="H150" s="53">
        <f>Table2[[#This Row],[Column6]]*Table2[[#This Row],[Column5]]</f>
        <v>0</v>
      </c>
      <c r="I150" s="13" t="s">
        <v>238</v>
      </c>
      <c r="J150" s="13">
        <v>0.37</v>
      </c>
      <c r="K150" s="55">
        <f t="shared" si="2"/>
        <v>8.2600000000000016</v>
      </c>
      <c r="L150" s="58">
        <f>(Table2[[#This Row],[Column5]]-Table2[[#This Row],[Column9]])*Table2[[#This Row],[Column6]]</f>
        <v>0</v>
      </c>
      <c r="M150" s="53">
        <f>((Table2[[#This Row],[Column5]]-Table2[[#This Row],[Column9]])*Table2[[#This Row],[Column6]])*0.75</f>
        <v>0</v>
      </c>
      <c r="N150" s="17">
        <f>(Table2[[#This Row],[Column5]]-Table2[[#This Row],[Column9]])/Table2[[#This Row],[Column5]]</f>
        <v>0.95712630359212059</v>
      </c>
      <c r="O150" s="116"/>
    </row>
    <row r="151" spans="2:15" x14ac:dyDescent="0.35">
      <c r="B151" s="8" t="s">
        <v>272</v>
      </c>
      <c r="C151" s="9" t="s">
        <v>275</v>
      </c>
      <c r="D151" s="10" t="s">
        <v>153</v>
      </c>
      <c r="E151" s="11" t="s">
        <v>293</v>
      </c>
      <c r="F151" s="12">
        <v>8.6300000000000008</v>
      </c>
      <c r="G151" s="45"/>
      <c r="H151" s="53">
        <f>Table2[[#This Row],[Column6]]*Table2[[#This Row],[Column5]]</f>
        <v>0</v>
      </c>
      <c r="I151" s="13" t="s">
        <v>238</v>
      </c>
      <c r="J151" s="13">
        <v>0.37</v>
      </c>
      <c r="K151" s="55">
        <f t="shared" si="2"/>
        <v>8.2600000000000016</v>
      </c>
      <c r="L151" s="58">
        <f>(Table2[[#This Row],[Column5]]-Table2[[#This Row],[Column9]])*Table2[[#This Row],[Column6]]</f>
        <v>0</v>
      </c>
      <c r="M151" s="53">
        <f>((Table2[[#This Row],[Column5]]-Table2[[#This Row],[Column9]])*Table2[[#This Row],[Column6]])*0.75</f>
        <v>0</v>
      </c>
      <c r="N151" s="17">
        <f>(Table2[[#This Row],[Column5]]-Table2[[#This Row],[Column9]])/Table2[[#This Row],[Column5]]</f>
        <v>0.95712630359212059</v>
      </c>
      <c r="O151" s="116"/>
    </row>
    <row r="152" spans="2:15" x14ac:dyDescent="0.35">
      <c r="B152" s="8" t="s">
        <v>272</v>
      </c>
      <c r="C152" s="9" t="s">
        <v>275</v>
      </c>
      <c r="D152" s="10" t="s">
        <v>153</v>
      </c>
      <c r="E152" s="11" t="s">
        <v>294</v>
      </c>
      <c r="F152" s="12">
        <v>8.6300000000000008</v>
      </c>
      <c r="G152" s="45"/>
      <c r="H152" s="53">
        <f>Table2[[#This Row],[Column6]]*Table2[[#This Row],[Column5]]</f>
        <v>0</v>
      </c>
      <c r="I152" s="13" t="s">
        <v>238</v>
      </c>
      <c r="J152" s="13">
        <v>0.37</v>
      </c>
      <c r="K152" s="55">
        <f t="shared" si="2"/>
        <v>8.2600000000000016</v>
      </c>
      <c r="L152" s="58">
        <f>(Table2[[#This Row],[Column5]]-Table2[[#This Row],[Column9]])*Table2[[#This Row],[Column6]]</f>
        <v>0</v>
      </c>
      <c r="M152" s="53">
        <f>((Table2[[#This Row],[Column5]]-Table2[[#This Row],[Column9]])*Table2[[#This Row],[Column6]])*0.75</f>
        <v>0</v>
      </c>
      <c r="N152" s="17">
        <f>(Table2[[#This Row],[Column5]]-Table2[[#This Row],[Column9]])/Table2[[#This Row],[Column5]]</f>
        <v>0.95712630359212059</v>
      </c>
      <c r="O152" s="116"/>
    </row>
    <row r="153" spans="2:15" x14ac:dyDescent="0.35">
      <c r="B153" s="8" t="s">
        <v>272</v>
      </c>
      <c r="C153" s="9" t="s">
        <v>275</v>
      </c>
      <c r="D153" s="10" t="s">
        <v>153</v>
      </c>
      <c r="E153" s="11" t="s">
        <v>295</v>
      </c>
      <c r="F153" s="12">
        <v>8.6300000000000008</v>
      </c>
      <c r="G153" s="45"/>
      <c r="H153" s="53">
        <f>Table2[[#This Row],[Column6]]*Table2[[#This Row],[Column5]]</f>
        <v>0</v>
      </c>
      <c r="I153" s="13" t="s">
        <v>238</v>
      </c>
      <c r="J153" s="13">
        <v>0.37</v>
      </c>
      <c r="K153" s="55">
        <f t="shared" si="2"/>
        <v>8.2600000000000016</v>
      </c>
      <c r="L153" s="58">
        <f>(Table2[[#This Row],[Column5]]-Table2[[#This Row],[Column9]])*Table2[[#This Row],[Column6]]</f>
        <v>0</v>
      </c>
      <c r="M153" s="53">
        <f>((Table2[[#This Row],[Column5]]-Table2[[#This Row],[Column9]])*Table2[[#This Row],[Column6]])*0.75</f>
        <v>0</v>
      </c>
      <c r="N153" s="17">
        <f>(Table2[[#This Row],[Column5]]-Table2[[#This Row],[Column9]])/Table2[[#This Row],[Column5]]</f>
        <v>0.95712630359212059</v>
      </c>
      <c r="O153" s="116"/>
    </row>
    <row r="154" spans="2:15" x14ac:dyDescent="0.35">
      <c r="B154" s="8" t="s">
        <v>272</v>
      </c>
      <c r="C154" s="9" t="s">
        <v>275</v>
      </c>
      <c r="D154" s="10" t="s">
        <v>153</v>
      </c>
      <c r="E154" s="11" t="s">
        <v>296</v>
      </c>
      <c r="F154" s="12">
        <v>8.6300000000000008</v>
      </c>
      <c r="G154" s="45"/>
      <c r="H154" s="53">
        <f>Table2[[#This Row],[Column6]]*Table2[[#This Row],[Column5]]</f>
        <v>0</v>
      </c>
      <c r="I154" s="13" t="s">
        <v>238</v>
      </c>
      <c r="J154" s="13">
        <v>0.37</v>
      </c>
      <c r="K154" s="55">
        <f t="shared" si="2"/>
        <v>8.2600000000000016</v>
      </c>
      <c r="L154" s="58">
        <f>(Table2[[#This Row],[Column5]]-Table2[[#This Row],[Column9]])*Table2[[#This Row],[Column6]]</f>
        <v>0</v>
      </c>
      <c r="M154" s="53">
        <f>((Table2[[#This Row],[Column5]]-Table2[[#This Row],[Column9]])*Table2[[#This Row],[Column6]])*0.75</f>
        <v>0</v>
      </c>
      <c r="N154" s="17">
        <f>(Table2[[#This Row],[Column5]]-Table2[[#This Row],[Column9]])/Table2[[#This Row],[Column5]]</f>
        <v>0.95712630359212059</v>
      </c>
      <c r="O154" s="116"/>
    </row>
    <row r="155" spans="2:15" x14ac:dyDescent="0.35">
      <c r="B155" s="8" t="s">
        <v>272</v>
      </c>
      <c r="C155" s="9" t="s">
        <v>275</v>
      </c>
      <c r="D155" s="10" t="s">
        <v>153</v>
      </c>
      <c r="E155" s="11" t="s">
        <v>297</v>
      </c>
      <c r="F155" s="12">
        <v>8.6300000000000008</v>
      </c>
      <c r="G155" s="45"/>
      <c r="H155" s="53">
        <f>Table2[[#This Row],[Column6]]*Table2[[#This Row],[Column5]]</f>
        <v>0</v>
      </c>
      <c r="I155" s="13" t="s">
        <v>238</v>
      </c>
      <c r="J155" s="13">
        <v>0.37</v>
      </c>
      <c r="K155" s="55">
        <f t="shared" si="2"/>
        <v>8.2600000000000016</v>
      </c>
      <c r="L155" s="58">
        <f>(Table2[[#This Row],[Column5]]-Table2[[#This Row],[Column9]])*Table2[[#This Row],[Column6]]</f>
        <v>0</v>
      </c>
      <c r="M155" s="53">
        <f>((Table2[[#This Row],[Column5]]-Table2[[#This Row],[Column9]])*Table2[[#This Row],[Column6]])*0.75</f>
        <v>0</v>
      </c>
      <c r="N155" s="17">
        <f>(Table2[[#This Row],[Column5]]-Table2[[#This Row],[Column9]])/Table2[[#This Row],[Column5]]</f>
        <v>0.95712630359212059</v>
      </c>
      <c r="O155" s="116"/>
    </row>
    <row r="156" spans="2:15" x14ac:dyDescent="0.35">
      <c r="B156" s="8" t="s">
        <v>272</v>
      </c>
      <c r="C156" s="9" t="s">
        <v>275</v>
      </c>
      <c r="D156" s="10" t="s">
        <v>153</v>
      </c>
      <c r="E156" s="11" t="s">
        <v>298</v>
      </c>
      <c r="F156" s="12">
        <v>8.6300000000000008</v>
      </c>
      <c r="G156" s="45"/>
      <c r="H156" s="53">
        <f>Table2[[#This Row],[Column6]]*Table2[[#This Row],[Column5]]</f>
        <v>0</v>
      </c>
      <c r="I156" s="13" t="s">
        <v>238</v>
      </c>
      <c r="J156" s="13">
        <v>0.37</v>
      </c>
      <c r="K156" s="55">
        <f t="shared" si="2"/>
        <v>8.2600000000000016</v>
      </c>
      <c r="L156" s="58">
        <f>(Table2[[#This Row],[Column5]]-Table2[[#This Row],[Column9]])*Table2[[#This Row],[Column6]]</f>
        <v>0</v>
      </c>
      <c r="M156" s="53">
        <f>((Table2[[#This Row],[Column5]]-Table2[[#This Row],[Column9]])*Table2[[#This Row],[Column6]])*0.75</f>
        <v>0</v>
      </c>
      <c r="N156" s="17">
        <f>(Table2[[#This Row],[Column5]]-Table2[[#This Row],[Column9]])/Table2[[#This Row],[Column5]]</f>
        <v>0.95712630359212059</v>
      </c>
      <c r="O156" s="116"/>
    </row>
    <row r="157" spans="2:15" x14ac:dyDescent="0.35">
      <c r="B157" s="8" t="s">
        <v>272</v>
      </c>
      <c r="C157" s="9" t="s">
        <v>275</v>
      </c>
      <c r="D157" s="10" t="s">
        <v>153</v>
      </c>
      <c r="E157" s="11" t="s">
        <v>299</v>
      </c>
      <c r="F157" s="12">
        <v>8.6300000000000008</v>
      </c>
      <c r="G157" s="45"/>
      <c r="H157" s="53">
        <f>Table2[[#This Row],[Column6]]*Table2[[#This Row],[Column5]]</f>
        <v>0</v>
      </c>
      <c r="I157" s="13" t="s">
        <v>238</v>
      </c>
      <c r="J157" s="13">
        <v>0.37</v>
      </c>
      <c r="K157" s="55">
        <f t="shared" si="2"/>
        <v>8.2600000000000016</v>
      </c>
      <c r="L157" s="58">
        <f>(Table2[[#This Row],[Column5]]-Table2[[#This Row],[Column9]])*Table2[[#This Row],[Column6]]</f>
        <v>0</v>
      </c>
      <c r="M157" s="53">
        <f>((Table2[[#This Row],[Column5]]-Table2[[#This Row],[Column9]])*Table2[[#This Row],[Column6]])*0.75</f>
        <v>0</v>
      </c>
      <c r="N157" s="17">
        <f>(Table2[[#This Row],[Column5]]-Table2[[#This Row],[Column9]])/Table2[[#This Row],[Column5]]</f>
        <v>0.95712630359212059</v>
      </c>
      <c r="O157" s="116"/>
    </row>
    <row r="158" spans="2:15" x14ac:dyDescent="0.35">
      <c r="B158" s="8" t="s">
        <v>272</v>
      </c>
      <c r="C158" s="9" t="s">
        <v>275</v>
      </c>
      <c r="D158" s="10" t="s">
        <v>153</v>
      </c>
      <c r="E158" s="11" t="s">
        <v>300</v>
      </c>
      <c r="F158" s="12">
        <v>8.6300000000000008</v>
      </c>
      <c r="G158" s="45"/>
      <c r="H158" s="53">
        <f>Table2[[#This Row],[Column6]]*Table2[[#This Row],[Column5]]</f>
        <v>0</v>
      </c>
      <c r="I158" s="13" t="s">
        <v>238</v>
      </c>
      <c r="J158" s="13">
        <v>0.37</v>
      </c>
      <c r="K158" s="55">
        <f t="shared" si="2"/>
        <v>8.2600000000000016</v>
      </c>
      <c r="L158" s="58">
        <f>(Table2[[#This Row],[Column5]]-Table2[[#This Row],[Column9]])*Table2[[#This Row],[Column6]]</f>
        <v>0</v>
      </c>
      <c r="M158" s="53">
        <f>((Table2[[#This Row],[Column5]]-Table2[[#This Row],[Column9]])*Table2[[#This Row],[Column6]])*0.75</f>
        <v>0</v>
      </c>
      <c r="N158" s="17">
        <f>(Table2[[#This Row],[Column5]]-Table2[[#This Row],[Column9]])/Table2[[#This Row],[Column5]]</f>
        <v>0.95712630359212059</v>
      </c>
      <c r="O158" s="116"/>
    </row>
    <row r="159" spans="2:15" x14ac:dyDescent="0.35">
      <c r="B159" s="8" t="s">
        <v>272</v>
      </c>
      <c r="C159" s="9" t="s">
        <v>275</v>
      </c>
      <c r="D159" s="10" t="s">
        <v>153</v>
      </c>
      <c r="E159" s="11" t="s">
        <v>301</v>
      </c>
      <c r="F159" s="12">
        <v>8.6300000000000008</v>
      </c>
      <c r="G159" s="45"/>
      <c r="H159" s="53">
        <f>Table2[[#This Row],[Column6]]*Table2[[#This Row],[Column5]]</f>
        <v>0</v>
      </c>
      <c r="I159" s="13" t="s">
        <v>238</v>
      </c>
      <c r="J159" s="13">
        <v>0.37</v>
      </c>
      <c r="K159" s="55">
        <f t="shared" si="2"/>
        <v>8.2600000000000016</v>
      </c>
      <c r="L159" s="58">
        <f>(Table2[[#This Row],[Column5]]-Table2[[#This Row],[Column9]])*Table2[[#This Row],[Column6]]</f>
        <v>0</v>
      </c>
      <c r="M159" s="53">
        <f>((Table2[[#This Row],[Column5]]-Table2[[#This Row],[Column9]])*Table2[[#This Row],[Column6]])*0.75</f>
        <v>0</v>
      </c>
      <c r="N159" s="17">
        <f>(Table2[[#This Row],[Column5]]-Table2[[#This Row],[Column9]])/Table2[[#This Row],[Column5]]</f>
        <v>0.95712630359212059</v>
      </c>
      <c r="O159" s="116"/>
    </row>
    <row r="160" spans="2:15" x14ac:dyDescent="0.35">
      <c r="B160" s="8" t="s">
        <v>272</v>
      </c>
      <c r="C160" s="9" t="s">
        <v>275</v>
      </c>
      <c r="D160" s="10" t="s">
        <v>153</v>
      </c>
      <c r="E160" s="11" t="s">
        <v>302</v>
      </c>
      <c r="F160" s="12">
        <v>8.6300000000000008</v>
      </c>
      <c r="G160" s="45"/>
      <c r="H160" s="53">
        <f>Table2[[#This Row],[Column6]]*Table2[[#This Row],[Column5]]</f>
        <v>0</v>
      </c>
      <c r="I160" s="13" t="s">
        <v>238</v>
      </c>
      <c r="J160" s="13">
        <v>0.37</v>
      </c>
      <c r="K160" s="55">
        <f t="shared" si="2"/>
        <v>8.2600000000000016</v>
      </c>
      <c r="L160" s="58">
        <f>(Table2[[#This Row],[Column5]]-Table2[[#This Row],[Column9]])*Table2[[#This Row],[Column6]]</f>
        <v>0</v>
      </c>
      <c r="M160" s="53">
        <f>((Table2[[#This Row],[Column5]]-Table2[[#This Row],[Column9]])*Table2[[#This Row],[Column6]])*0.75</f>
        <v>0</v>
      </c>
      <c r="N160" s="17">
        <f>(Table2[[#This Row],[Column5]]-Table2[[#This Row],[Column9]])/Table2[[#This Row],[Column5]]</f>
        <v>0.95712630359212059</v>
      </c>
      <c r="O160" s="116"/>
    </row>
    <row r="161" spans="2:15" x14ac:dyDescent="0.35">
      <c r="B161" s="8" t="s">
        <v>272</v>
      </c>
      <c r="C161" s="9" t="s">
        <v>275</v>
      </c>
      <c r="D161" s="10" t="s">
        <v>153</v>
      </c>
      <c r="E161" s="11" t="s">
        <v>303</v>
      </c>
      <c r="F161" s="12">
        <v>8.6300000000000008</v>
      </c>
      <c r="G161" s="45"/>
      <c r="H161" s="53">
        <f>Table2[[#This Row],[Column6]]*Table2[[#This Row],[Column5]]</f>
        <v>0</v>
      </c>
      <c r="I161" s="13" t="s">
        <v>238</v>
      </c>
      <c r="J161" s="13">
        <v>0.37</v>
      </c>
      <c r="K161" s="55">
        <f t="shared" si="2"/>
        <v>8.2600000000000016</v>
      </c>
      <c r="L161" s="58">
        <f>(Table2[[#This Row],[Column5]]-Table2[[#This Row],[Column9]])*Table2[[#This Row],[Column6]]</f>
        <v>0</v>
      </c>
      <c r="M161" s="53">
        <f>((Table2[[#This Row],[Column5]]-Table2[[#This Row],[Column9]])*Table2[[#This Row],[Column6]])*0.75</f>
        <v>0</v>
      </c>
      <c r="N161" s="17">
        <f>(Table2[[#This Row],[Column5]]-Table2[[#This Row],[Column9]])/Table2[[#This Row],[Column5]]</f>
        <v>0.95712630359212059</v>
      </c>
      <c r="O161" s="116"/>
    </row>
    <row r="162" spans="2:15" x14ac:dyDescent="0.35">
      <c r="B162" s="8" t="s">
        <v>272</v>
      </c>
      <c r="C162" s="9" t="s">
        <v>275</v>
      </c>
      <c r="D162" s="10" t="s">
        <v>153</v>
      </c>
      <c r="E162" s="11" t="s">
        <v>304</v>
      </c>
      <c r="F162" s="12">
        <v>8.6300000000000008</v>
      </c>
      <c r="G162" s="45"/>
      <c r="H162" s="53">
        <f>Table2[[#This Row],[Column6]]*Table2[[#This Row],[Column5]]</f>
        <v>0</v>
      </c>
      <c r="I162" s="13" t="s">
        <v>238</v>
      </c>
      <c r="J162" s="13">
        <v>0.37</v>
      </c>
      <c r="K162" s="55">
        <f t="shared" si="2"/>
        <v>8.2600000000000016</v>
      </c>
      <c r="L162" s="58">
        <f>(Table2[[#This Row],[Column5]]-Table2[[#This Row],[Column9]])*Table2[[#This Row],[Column6]]</f>
        <v>0</v>
      </c>
      <c r="M162" s="53">
        <f>((Table2[[#This Row],[Column5]]-Table2[[#This Row],[Column9]])*Table2[[#This Row],[Column6]])*0.75</f>
        <v>0</v>
      </c>
      <c r="N162" s="17">
        <f>(Table2[[#This Row],[Column5]]-Table2[[#This Row],[Column9]])/Table2[[#This Row],[Column5]]</f>
        <v>0.95712630359212059</v>
      </c>
      <c r="O162" s="116"/>
    </row>
    <row r="163" spans="2:15" x14ac:dyDescent="0.35">
      <c r="B163" s="8" t="s">
        <v>272</v>
      </c>
      <c r="C163" s="9" t="s">
        <v>275</v>
      </c>
      <c r="D163" s="10" t="s">
        <v>153</v>
      </c>
      <c r="E163" s="11" t="s">
        <v>305</v>
      </c>
      <c r="F163" s="12">
        <v>8.6300000000000008</v>
      </c>
      <c r="G163" s="45"/>
      <c r="H163" s="53">
        <f>Table2[[#This Row],[Column6]]*Table2[[#This Row],[Column5]]</f>
        <v>0</v>
      </c>
      <c r="I163" s="13" t="s">
        <v>238</v>
      </c>
      <c r="J163" s="13">
        <v>0.37</v>
      </c>
      <c r="K163" s="55">
        <f t="shared" si="2"/>
        <v>8.2600000000000016</v>
      </c>
      <c r="L163" s="58">
        <f>(Table2[[#This Row],[Column5]]-Table2[[#This Row],[Column9]])*Table2[[#This Row],[Column6]]</f>
        <v>0</v>
      </c>
      <c r="M163" s="53">
        <f>((Table2[[#This Row],[Column5]]-Table2[[#This Row],[Column9]])*Table2[[#This Row],[Column6]])*0.75</f>
        <v>0</v>
      </c>
      <c r="N163" s="17">
        <f>(Table2[[#This Row],[Column5]]-Table2[[#This Row],[Column9]])/Table2[[#This Row],[Column5]]</f>
        <v>0.95712630359212059</v>
      </c>
      <c r="O163" s="116"/>
    </row>
    <row r="164" spans="2:15" x14ac:dyDescent="0.35">
      <c r="B164" s="8" t="s">
        <v>272</v>
      </c>
      <c r="C164" s="9" t="s">
        <v>275</v>
      </c>
      <c r="D164" s="10" t="s">
        <v>153</v>
      </c>
      <c r="E164" s="11" t="s">
        <v>306</v>
      </c>
      <c r="F164" s="12">
        <v>8.6300000000000008</v>
      </c>
      <c r="G164" s="45"/>
      <c r="H164" s="53">
        <f>Table2[[#This Row],[Column6]]*Table2[[#This Row],[Column5]]</f>
        <v>0</v>
      </c>
      <c r="I164" s="13" t="s">
        <v>238</v>
      </c>
      <c r="J164" s="13">
        <v>0.37</v>
      </c>
      <c r="K164" s="55">
        <f t="shared" si="2"/>
        <v>8.2600000000000016</v>
      </c>
      <c r="L164" s="58">
        <f>(Table2[[#This Row],[Column5]]-Table2[[#This Row],[Column9]])*Table2[[#This Row],[Column6]]</f>
        <v>0</v>
      </c>
      <c r="M164" s="53">
        <f>((Table2[[#This Row],[Column5]]-Table2[[#This Row],[Column9]])*Table2[[#This Row],[Column6]])*0.75</f>
        <v>0</v>
      </c>
      <c r="N164" s="17">
        <f>(Table2[[#This Row],[Column5]]-Table2[[#This Row],[Column9]])/Table2[[#This Row],[Column5]]</f>
        <v>0.95712630359212059</v>
      </c>
      <c r="O164" s="116"/>
    </row>
    <row r="165" spans="2:15" x14ac:dyDescent="0.35">
      <c r="B165" s="8" t="s">
        <v>307</v>
      </c>
      <c r="C165" s="9" t="s">
        <v>308</v>
      </c>
      <c r="D165" s="10" t="s">
        <v>309</v>
      </c>
      <c r="E165" s="11" t="s">
        <v>310</v>
      </c>
      <c r="F165" s="12">
        <v>190.2</v>
      </c>
      <c r="G165" s="45"/>
      <c r="H165" s="53">
        <f>Table2[[#This Row],[Column6]]*Table2[[#This Row],[Column5]]</f>
        <v>0</v>
      </c>
      <c r="I165" s="13" t="s">
        <v>311</v>
      </c>
      <c r="J165" s="13">
        <v>7.35</v>
      </c>
      <c r="K165" s="55">
        <f t="shared" si="2"/>
        <v>182.85</v>
      </c>
      <c r="L165" s="58">
        <f>(Table2[[#This Row],[Column5]]-Table2[[#This Row],[Column9]])*Table2[[#This Row],[Column6]]</f>
        <v>0</v>
      </c>
      <c r="M165" s="53">
        <f>((Table2[[#This Row],[Column5]]-Table2[[#This Row],[Column9]])*Table2[[#This Row],[Column6]])*0.75</f>
        <v>0</v>
      </c>
      <c r="N165" s="17">
        <f>(Table2[[#This Row],[Column5]]-Table2[[#This Row],[Column9]])/Table2[[#This Row],[Column5]]</f>
        <v>0.96135646687697163</v>
      </c>
      <c r="O165" s="116"/>
    </row>
    <row r="166" spans="2:15" x14ac:dyDescent="0.35">
      <c r="B166" s="8" t="s">
        <v>312</v>
      </c>
      <c r="C166" s="9" t="s">
        <v>313</v>
      </c>
      <c r="D166" s="10" t="s">
        <v>314</v>
      </c>
      <c r="E166" s="11" t="s">
        <v>315</v>
      </c>
      <c r="F166" s="12">
        <v>59.92</v>
      </c>
      <c r="G166" s="45"/>
      <c r="H166" s="53">
        <f>Table2[[#This Row],[Column6]]*Table2[[#This Row],[Column5]]</f>
        <v>0</v>
      </c>
      <c r="I166" s="13" t="s">
        <v>316</v>
      </c>
      <c r="J166" s="13">
        <v>0.45</v>
      </c>
      <c r="K166" s="55">
        <f t="shared" si="2"/>
        <v>59.47</v>
      </c>
      <c r="L166" s="58">
        <f>(Table2[[#This Row],[Column5]]-Table2[[#This Row],[Column9]])*Table2[[#This Row],[Column6]]</f>
        <v>0</v>
      </c>
      <c r="M166" s="53">
        <f>((Table2[[#This Row],[Column5]]-Table2[[#This Row],[Column9]])*Table2[[#This Row],[Column6]])*0.75</f>
        <v>0</v>
      </c>
      <c r="N166" s="17">
        <f>(Table2[[#This Row],[Column5]]-Table2[[#This Row],[Column9]])/Table2[[#This Row],[Column5]]</f>
        <v>0.99248998664886512</v>
      </c>
      <c r="O166" s="116"/>
    </row>
    <row r="167" spans="2:15" x14ac:dyDescent="0.35">
      <c r="B167" s="8" t="s">
        <v>317</v>
      </c>
      <c r="C167" s="9" t="s">
        <v>128</v>
      </c>
      <c r="D167" s="10" t="s">
        <v>128</v>
      </c>
      <c r="E167" s="11" t="s">
        <v>318</v>
      </c>
      <c r="F167" s="12">
        <v>981</v>
      </c>
      <c r="G167" s="45"/>
      <c r="H167" s="53">
        <f>Table2[[#This Row],[Column6]]*Table2[[#This Row],[Column5]]</f>
        <v>0</v>
      </c>
      <c r="I167" s="13" t="s">
        <v>319</v>
      </c>
      <c r="J167" s="13">
        <v>30</v>
      </c>
      <c r="K167" s="55">
        <f t="shared" si="2"/>
        <v>951</v>
      </c>
      <c r="L167" s="58">
        <f>(Table2[[#This Row],[Column5]]-Table2[[#This Row],[Column9]])*Table2[[#This Row],[Column6]]</f>
        <v>0</v>
      </c>
      <c r="M167" s="53">
        <f>((Table2[[#This Row],[Column5]]-Table2[[#This Row],[Column9]])*Table2[[#This Row],[Column6]])*0.75</f>
        <v>0</v>
      </c>
      <c r="N167" s="17">
        <f>(Table2[[#This Row],[Column5]]-Table2[[#This Row],[Column9]])/Table2[[#This Row],[Column5]]</f>
        <v>0.96941896024464835</v>
      </c>
      <c r="O167" s="116"/>
    </row>
    <row r="168" spans="2:15" x14ac:dyDescent="0.35">
      <c r="B168" s="8" t="s">
        <v>320</v>
      </c>
      <c r="C168" s="9" t="s">
        <v>321</v>
      </c>
      <c r="D168" s="10" t="s">
        <v>171</v>
      </c>
      <c r="E168" s="11" t="s">
        <v>322</v>
      </c>
      <c r="F168" s="12">
        <v>23.32</v>
      </c>
      <c r="G168" s="45"/>
      <c r="H168" s="53">
        <f>Table2[[#This Row],[Column6]]*Table2[[#This Row],[Column5]]</f>
        <v>0</v>
      </c>
      <c r="I168" s="13" t="s">
        <v>323</v>
      </c>
      <c r="J168" s="13">
        <v>1.68</v>
      </c>
      <c r="K168" s="55">
        <f t="shared" si="2"/>
        <v>21.64</v>
      </c>
      <c r="L168" s="58">
        <f>(Table2[[#This Row],[Column5]]-Table2[[#This Row],[Column9]])*Table2[[#This Row],[Column6]]</f>
        <v>0</v>
      </c>
      <c r="M168" s="53">
        <f>((Table2[[#This Row],[Column5]]-Table2[[#This Row],[Column9]])*Table2[[#This Row],[Column6]])*0.75</f>
        <v>0</v>
      </c>
      <c r="N168" s="17">
        <f>(Table2[[#This Row],[Column5]]-Table2[[#This Row],[Column9]])/Table2[[#This Row],[Column5]]</f>
        <v>0.92795883361921094</v>
      </c>
      <c r="O168" s="116"/>
    </row>
    <row r="169" spans="2:15" x14ac:dyDescent="0.35">
      <c r="B169" s="8" t="s">
        <v>320</v>
      </c>
      <c r="C169" s="9" t="s">
        <v>321</v>
      </c>
      <c r="D169" s="10" t="s">
        <v>171</v>
      </c>
      <c r="E169" s="11" t="s">
        <v>324</v>
      </c>
      <c r="F169" s="12">
        <v>23.32</v>
      </c>
      <c r="G169" s="45"/>
      <c r="H169" s="53">
        <f>Table2[[#This Row],[Column6]]*Table2[[#This Row],[Column5]]</f>
        <v>0</v>
      </c>
      <c r="I169" s="13" t="s">
        <v>323</v>
      </c>
      <c r="J169" s="13">
        <v>1.68</v>
      </c>
      <c r="K169" s="55">
        <f t="shared" si="2"/>
        <v>21.64</v>
      </c>
      <c r="L169" s="58">
        <f>(Table2[[#This Row],[Column5]]-Table2[[#This Row],[Column9]])*Table2[[#This Row],[Column6]]</f>
        <v>0</v>
      </c>
      <c r="M169" s="53">
        <f>((Table2[[#This Row],[Column5]]-Table2[[#This Row],[Column9]])*Table2[[#This Row],[Column6]])*0.75</f>
        <v>0</v>
      </c>
      <c r="N169" s="17">
        <f>(Table2[[#This Row],[Column5]]-Table2[[#This Row],[Column9]])/Table2[[#This Row],[Column5]]</f>
        <v>0.92795883361921094</v>
      </c>
      <c r="O169" s="116"/>
    </row>
    <row r="170" spans="2:15" x14ac:dyDescent="0.35">
      <c r="B170" s="8" t="s">
        <v>325</v>
      </c>
      <c r="C170" s="9" t="s">
        <v>326</v>
      </c>
      <c r="D170" s="10" t="s">
        <v>70</v>
      </c>
      <c r="E170" s="11" t="s">
        <v>327</v>
      </c>
      <c r="F170" s="12">
        <v>21.52</v>
      </c>
      <c r="G170" s="45"/>
      <c r="H170" s="53">
        <f>Table2[[#This Row],[Column6]]*Table2[[#This Row],[Column5]]</f>
        <v>0</v>
      </c>
      <c r="I170" s="13" t="s">
        <v>328</v>
      </c>
      <c r="J170" s="13">
        <v>0.28000000000000003</v>
      </c>
      <c r="K170" s="55">
        <f t="shared" si="2"/>
        <v>21.24</v>
      </c>
      <c r="L170" s="58">
        <f>(Table2[[#This Row],[Column5]]-Table2[[#This Row],[Column9]])*Table2[[#This Row],[Column6]]</f>
        <v>0</v>
      </c>
      <c r="M170" s="53">
        <f>((Table2[[#This Row],[Column5]]-Table2[[#This Row],[Column9]])*Table2[[#This Row],[Column6]])*0.75</f>
        <v>0</v>
      </c>
      <c r="N170" s="17">
        <f>(Table2[[#This Row],[Column5]]-Table2[[#This Row],[Column9]])/Table2[[#This Row],[Column5]]</f>
        <v>0.98698884758364303</v>
      </c>
      <c r="O170" s="116"/>
    </row>
    <row r="171" spans="2:15" x14ac:dyDescent="0.35">
      <c r="B171" s="8" t="s">
        <v>325</v>
      </c>
      <c r="C171" s="9" t="s">
        <v>329</v>
      </c>
      <c r="D171" s="10" t="s">
        <v>70</v>
      </c>
      <c r="E171" s="11" t="s">
        <v>330</v>
      </c>
      <c r="F171" s="12">
        <v>21.52</v>
      </c>
      <c r="G171" s="45"/>
      <c r="H171" s="53">
        <f>Table2[[#This Row],[Column6]]*Table2[[#This Row],[Column5]]</f>
        <v>0</v>
      </c>
      <c r="I171" s="13" t="s">
        <v>328</v>
      </c>
      <c r="J171" s="13">
        <v>0.28000000000000003</v>
      </c>
      <c r="K171" s="55">
        <f t="shared" si="2"/>
        <v>21.24</v>
      </c>
      <c r="L171" s="58">
        <f>(Table2[[#This Row],[Column5]]-Table2[[#This Row],[Column9]])*Table2[[#This Row],[Column6]]</f>
        <v>0</v>
      </c>
      <c r="M171" s="53">
        <f>((Table2[[#This Row],[Column5]]-Table2[[#This Row],[Column9]])*Table2[[#This Row],[Column6]])*0.75</f>
        <v>0</v>
      </c>
      <c r="N171" s="17">
        <f>(Table2[[#This Row],[Column5]]-Table2[[#This Row],[Column9]])/Table2[[#This Row],[Column5]]</f>
        <v>0.98698884758364303</v>
      </c>
      <c r="O171" s="116"/>
    </row>
    <row r="172" spans="2:15" x14ac:dyDescent="0.35">
      <c r="B172" s="8" t="s">
        <v>325</v>
      </c>
      <c r="C172" s="9" t="s">
        <v>329</v>
      </c>
      <c r="D172" s="10" t="s">
        <v>70</v>
      </c>
      <c r="E172" s="11" t="s">
        <v>331</v>
      </c>
      <c r="F172" s="12">
        <v>21.52</v>
      </c>
      <c r="G172" s="45"/>
      <c r="H172" s="53">
        <f>Table2[[#This Row],[Column6]]*Table2[[#This Row],[Column5]]</f>
        <v>0</v>
      </c>
      <c r="I172" s="13" t="s">
        <v>328</v>
      </c>
      <c r="J172" s="13">
        <v>0.28000000000000003</v>
      </c>
      <c r="K172" s="55">
        <f t="shared" si="2"/>
        <v>21.24</v>
      </c>
      <c r="L172" s="58">
        <f>(Table2[[#This Row],[Column5]]-Table2[[#This Row],[Column9]])*Table2[[#This Row],[Column6]]</f>
        <v>0</v>
      </c>
      <c r="M172" s="53">
        <f>((Table2[[#This Row],[Column5]]-Table2[[#This Row],[Column9]])*Table2[[#This Row],[Column6]])*0.75</f>
        <v>0</v>
      </c>
      <c r="N172" s="17">
        <f>(Table2[[#This Row],[Column5]]-Table2[[#This Row],[Column9]])/Table2[[#This Row],[Column5]]</f>
        <v>0.98698884758364303</v>
      </c>
      <c r="O172" s="116"/>
    </row>
    <row r="173" spans="2:15" x14ac:dyDescent="0.35">
      <c r="B173" s="8" t="s">
        <v>325</v>
      </c>
      <c r="C173" s="9" t="s">
        <v>329</v>
      </c>
      <c r="D173" s="10" t="s">
        <v>70</v>
      </c>
      <c r="E173" s="11" t="s">
        <v>332</v>
      </c>
      <c r="F173" s="12">
        <v>21.52</v>
      </c>
      <c r="G173" s="45"/>
      <c r="H173" s="53">
        <f>Table2[[#This Row],[Column6]]*Table2[[#This Row],[Column5]]</f>
        <v>0</v>
      </c>
      <c r="I173" s="13" t="s">
        <v>328</v>
      </c>
      <c r="J173" s="13">
        <v>0.28000000000000003</v>
      </c>
      <c r="K173" s="55">
        <f t="shared" si="2"/>
        <v>21.24</v>
      </c>
      <c r="L173" s="58">
        <f>(Table2[[#This Row],[Column5]]-Table2[[#This Row],[Column9]])*Table2[[#This Row],[Column6]]</f>
        <v>0</v>
      </c>
      <c r="M173" s="53">
        <f>((Table2[[#This Row],[Column5]]-Table2[[#This Row],[Column9]])*Table2[[#This Row],[Column6]])*0.75</f>
        <v>0</v>
      </c>
      <c r="N173" s="17">
        <f>(Table2[[#This Row],[Column5]]-Table2[[#This Row],[Column9]])/Table2[[#This Row],[Column5]]</f>
        <v>0.98698884758364303</v>
      </c>
      <c r="O173" s="116"/>
    </row>
    <row r="174" spans="2:15" x14ac:dyDescent="0.35">
      <c r="B174" s="8" t="s">
        <v>325</v>
      </c>
      <c r="C174" s="9" t="s">
        <v>179</v>
      </c>
      <c r="D174" s="10" t="s">
        <v>70</v>
      </c>
      <c r="E174" s="11" t="s">
        <v>333</v>
      </c>
      <c r="F174" s="12">
        <v>21.52</v>
      </c>
      <c r="G174" s="45"/>
      <c r="H174" s="53">
        <f>Table2[[#This Row],[Column6]]*Table2[[#This Row],[Column5]]</f>
        <v>0</v>
      </c>
      <c r="I174" s="13" t="s">
        <v>328</v>
      </c>
      <c r="J174" s="13">
        <v>0.28000000000000003</v>
      </c>
      <c r="K174" s="55">
        <f t="shared" si="2"/>
        <v>21.24</v>
      </c>
      <c r="L174" s="58">
        <f>(Table2[[#This Row],[Column5]]-Table2[[#This Row],[Column9]])*Table2[[#This Row],[Column6]]</f>
        <v>0</v>
      </c>
      <c r="M174" s="53">
        <f>((Table2[[#This Row],[Column5]]-Table2[[#This Row],[Column9]])*Table2[[#This Row],[Column6]])*0.75</f>
        <v>0</v>
      </c>
      <c r="N174" s="17">
        <f>(Table2[[#This Row],[Column5]]-Table2[[#This Row],[Column9]])/Table2[[#This Row],[Column5]]</f>
        <v>0.98698884758364303</v>
      </c>
      <c r="O174" s="116"/>
    </row>
    <row r="175" spans="2:15" x14ac:dyDescent="0.35">
      <c r="B175" s="8" t="s">
        <v>325</v>
      </c>
      <c r="C175" s="9" t="s">
        <v>326</v>
      </c>
      <c r="D175" s="10" t="s">
        <v>70</v>
      </c>
      <c r="E175" s="11" t="s">
        <v>334</v>
      </c>
      <c r="F175" s="12">
        <v>21.52</v>
      </c>
      <c r="G175" s="45"/>
      <c r="H175" s="53">
        <f>Table2[[#This Row],[Column6]]*Table2[[#This Row],[Column5]]</f>
        <v>0</v>
      </c>
      <c r="I175" s="13" t="s">
        <v>328</v>
      </c>
      <c r="J175" s="13">
        <v>0.28000000000000003</v>
      </c>
      <c r="K175" s="55">
        <f t="shared" si="2"/>
        <v>21.24</v>
      </c>
      <c r="L175" s="58">
        <f>(Table2[[#This Row],[Column5]]-Table2[[#This Row],[Column9]])*Table2[[#This Row],[Column6]]</f>
        <v>0</v>
      </c>
      <c r="M175" s="53">
        <f>((Table2[[#This Row],[Column5]]-Table2[[#This Row],[Column9]])*Table2[[#This Row],[Column6]])*0.75</f>
        <v>0</v>
      </c>
      <c r="N175" s="17">
        <f>(Table2[[#This Row],[Column5]]-Table2[[#This Row],[Column9]])/Table2[[#This Row],[Column5]]</f>
        <v>0.98698884758364303</v>
      </c>
      <c r="O175" s="116"/>
    </row>
    <row r="176" spans="2:15" x14ac:dyDescent="0.35">
      <c r="B176" s="8" t="s">
        <v>325</v>
      </c>
      <c r="C176" s="9" t="s">
        <v>329</v>
      </c>
      <c r="D176" s="10" t="s">
        <v>70</v>
      </c>
      <c r="E176" s="11" t="s">
        <v>335</v>
      </c>
      <c r="F176" s="12">
        <v>21.52</v>
      </c>
      <c r="G176" s="45"/>
      <c r="H176" s="53">
        <f>Table2[[#This Row],[Column6]]*Table2[[#This Row],[Column5]]</f>
        <v>0</v>
      </c>
      <c r="I176" s="13" t="s">
        <v>328</v>
      </c>
      <c r="J176" s="13">
        <v>0.28000000000000003</v>
      </c>
      <c r="K176" s="55">
        <f t="shared" si="2"/>
        <v>21.24</v>
      </c>
      <c r="L176" s="58">
        <f>(Table2[[#This Row],[Column5]]-Table2[[#This Row],[Column9]])*Table2[[#This Row],[Column6]]</f>
        <v>0</v>
      </c>
      <c r="M176" s="53">
        <f>((Table2[[#This Row],[Column5]]-Table2[[#This Row],[Column9]])*Table2[[#This Row],[Column6]])*0.75</f>
        <v>0</v>
      </c>
      <c r="N176" s="17">
        <f>(Table2[[#This Row],[Column5]]-Table2[[#This Row],[Column9]])/Table2[[#This Row],[Column5]]</f>
        <v>0.98698884758364303</v>
      </c>
      <c r="O176" s="116"/>
    </row>
    <row r="177" spans="2:15" x14ac:dyDescent="0.35">
      <c r="B177" s="8" t="s">
        <v>325</v>
      </c>
      <c r="C177" s="9" t="s">
        <v>336</v>
      </c>
      <c r="D177" s="10" t="s">
        <v>70</v>
      </c>
      <c r="E177" s="11" t="s">
        <v>337</v>
      </c>
      <c r="F177" s="12">
        <v>21.52</v>
      </c>
      <c r="G177" s="45"/>
      <c r="H177" s="53">
        <f>Table2[[#This Row],[Column6]]*Table2[[#This Row],[Column5]]</f>
        <v>0</v>
      </c>
      <c r="I177" s="13" t="s">
        <v>328</v>
      </c>
      <c r="J177" s="13">
        <v>0.28000000000000003</v>
      </c>
      <c r="K177" s="55">
        <f t="shared" si="2"/>
        <v>21.24</v>
      </c>
      <c r="L177" s="58">
        <f>(Table2[[#This Row],[Column5]]-Table2[[#This Row],[Column9]])*Table2[[#This Row],[Column6]]</f>
        <v>0</v>
      </c>
      <c r="M177" s="53">
        <f>((Table2[[#This Row],[Column5]]-Table2[[#This Row],[Column9]])*Table2[[#This Row],[Column6]])*0.75</f>
        <v>0</v>
      </c>
      <c r="N177" s="17">
        <f>(Table2[[#This Row],[Column5]]-Table2[[#This Row],[Column9]])/Table2[[#This Row],[Column5]]</f>
        <v>0.98698884758364303</v>
      </c>
      <c r="O177" s="116"/>
    </row>
    <row r="178" spans="2:15" x14ac:dyDescent="0.35">
      <c r="B178" s="8" t="s">
        <v>325</v>
      </c>
      <c r="C178" s="9" t="s">
        <v>179</v>
      </c>
      <c r="D178" s="10" t="s">
        <v>70</v>
      </c>
      <c r="E178" s="11" t="s">
        <v>338</v>
      </c>
      <c r="F178" s="12">
        <v>21.52</v>
      </c>
      <c r="G178" s="45"/>
      <c r="H178" s="53">
        <f>Table2[[#This Row],[Column6]]*Table2[[#This Row],[Column5]]</f>
        <v>0</v>
      </c>
      <c r="I178" s="13" t="s">
        <v>328</v>
      </c>
      <c r="J178" s="13">
        <v>0.28000000000000003</v>
      </c>
      <c r="K178" s="55">
        <f t="shared" si="2"/>
        <v>21.24</v>
      </c>
      <c r="L178" s="58">
        <f>(Table2[[#This Row],[Column5]]-Table2[[#This Row],[Column9]])*Table2[[#This Row],[Column6]]</f>
        <v>0</v>
      </c>
      <c r="M178" s="53">
        <f>((Table2[[#This Row],[Column5]]-Table2[[#This Row],[Column9]])*Table2[[#This Row],[Column6]])*0.75</f>
        <v>0</v>
      </c>
      <c r="N178" s="17">
        <f>(Table2[[#This Row],[Column5]]-Table2[[#This Row],[Column9]])/Table2[[#This Row],[Column5]]</f>
        <v>0.98698884758364303</v>
      </c>
      <c r="O178" s="116"/>
    </row>
    <row r="179" spans="2:15" x14ac:dyDescent="0.35">
      <c r="B179" s="8" t="s">
        <v>325</v>
      </c>
      <c r="C179" s="9" t="s">
        <v>326</v>
      </c>
      <c r="D179" s="10" t="s">
        <v>70</v>
      </c>
      <c r="E179" s="11" t="s">
        <v>339</v>
      </c>
      <c r="F179" s="12">
        <v>21.52</v>
      </c>
      <c r="G179" s="45"/>
      <c r="H179" s="53">
        <f>Table2[[#This Row],[Column6]]*Table2[[#This Row],[Column5]]</f>
        <v>0</v>
      </c>
      <c r="I179" s="13" t="s">
        <v>328</v>
      </c>
      <c r="J179" s="13">
        <v>0.28000000000000003</v>
      </c>
      <c r="K179" s="55">
        <f t="shared" si="2"/>
        <v>21.24</v>
      </c>
      <c r="L179" s="58">
        <f>(Table2[[#This Row],[Column5]]-Table2[[#This Row],[Column9]])*Table2[[#This Row],[Column6]]</f>
        <v>0</v>
      </c>
      <c r="M179" s="53">
        <f>((Table2[[#This Row],[Column5]]-Table2[[#This Row],[Column9]])*Table2[[#This Row],[Column6]])*0.75</f>
        <v>0</v>
      </c>
      <c r="N179" s="17">
        <f>(Table2[[#This Row],[Column5]]-Table2[[#This Row],[Column9]])/Table2[[#This Row],[Column5]]</f>
        <v>0.98698884758364303</v>
      </c>
      <c r="O179" s="116"/>
    </row>
    <row r="180" spans="2:15" x14ac:dyDescent="0.35">
      <c r="B180" s="8" t="s">
        <v>68</v>
      </c>
      <c r="C180" s="9" t="s">
        <v>69</v>
      </c>
      <c r="D180" s="10" t="s">
        <v>70</v>
      </c>
      <c r="E180" s="11" t="s">
        <v>71</v>
      </c>
      <c r="F180" s="12">
        <v>112.37</v>
      </c>
      <c r="G180" s="45"/>
      <c r="H180" s="53">
        <f>Table2[[#This Row],[Column6]]*Table2[[#This Row],[Column5]]</f>
        <v>0</v>
      </c>
      <c r="I180" s="13" t="s">
        <v>72</v>
      </c>
      <c r="J180" s="13">
        <v>4.09</v>
      </c>
      <c r="K180" s="55">
        <f t="shared" si="2"/>
        <v>108.28</v>
      </c>
      <c r="L180" s="58">
        <f>(Table2[[#This Row],[Column5]]-Table2[[#This Row],[Column9]])*Table2[[#This Row],[Column6]]</f>
        <v>0</v>
      </c>
      <c r="M180" s="53">
        <f>((Table2[[#This Row],[Column5]]-Table2[[#This Row],[Column9]])*Table2[[#This Row],[Column6]])*0.75</f>
        <v>0</v>
      </c>
      <c r="N180" s="17">
        <f>(Table2[[#This Row],[Column5]]-Table2[[#This Row],[Column9]])/Table2[[#This Row],[Column5]]</f>
        <v>0.96360238497819695</v>
      </c>
      <c r="O180" s="116"/>
    </row>
    <row r="181" spans="2:15" x14ac:dyDescent="0.35">
      <c r="B181" s="8" t="s">
        <v>68</v>
      </c>
      <c r="C181" s="9" t="s">
        <v>340</v>
      </c>
      <c r="D181" s="10" t="s">
        <v>70</v>
      </c>
      <c r="E181" s="11" t="s">
        <v>341</v>
      </c>
      <c r="F181" s="12">
        <v>112.37</v>
      </c>
      <c r="G181" s="45"/>
      <c r="H181" s="53">
        <f>Table2[[#This Row],[Column6]]*Table2[[#This Row],[Column5]]</f>
        <v>0</v>
      </c>
      <c r="I181" s="13" t="s">
        <v>72</v>
      </c>
      <c r="J181" s="13">
        <v>4.09</v>
      </c>
      <c r="K181" s="55">
        <f t="shared" si="2"/>
        <v>108.28</v>
      </c>
      <c r="L181" s="58">
        <f>(Table2[[#This Row],[Column5]]-Table2[[#This Row],[Column9]])*Table2[[#This Row],[Column6]]</f>
        <v>0</v>
      </c>
      <c r="M181" s="53">
        <f>((Table2[[#This Row],[Column5]]-Table2[[#This Row],[Column9]])*Table2[[#This Row],[Column6]])*0.75</f>
        <v>0</v>
      </c>
      <c r="N181" s="17">
        <f>(Table2[[#This Row],[Column5]]-Table2[[#This Row],[Column9]])/Table2[[#This Row],[Column5]]</f>
        <v>0.96360238497819695</v>
      </c>
      <c r="O181" s="116"/>
    </row>
    <row r="182" spans="2:15" x14ac:dyDescent="0.35">
      <c r="B182" s="8" t="s">
        <v>342</v>
      </c>
      <c r="C182" s="9" t="s">
        <v>179</v>
      </c>
      <c r="D182" s="10" t="s">
        <v>70</v>
      </c>
      <c r="E182" s="11" t="s">
        <v>343</v>
      </c>
      <c r="F182" s="12">
        <v>133.6</v>
      </c>
      <c r="G182" s="45"/>
      <c r="H182" s="53">
        <f>Table2[[#This Row],[Column6]]*Table2[[#This Row],[Column5]]</f>
        <v>0</v>
      </c>
      <c r="I182" s="13" t="s">
        <v>1407</v>
      </c>
      <c r="J182" s="13">
        <v>0.08</v>
      </c>
      <c r="K182" s="55">
        <f t="shared" si="2"/>
        <v>133.51999999999998</v>
      </c>
      <c r="L182" s="58">
        <f>(Table2[[#This Row],[Column5]]-Table2[[#This Row],[Column9]])*Table2[[#This Row],[Column6]]</f>
        <v>0</v>
      </c>
      <c r="M182" s="53">
        <f>((Table2[[#This Row],[Column5]]-Table2[[#This Row],[Column9]])*Table2[[#This Row],[Column6]])*0.75</f>
        <v>0</v>
      </c>
      <c r="N182" s="17">
        <f>(Table2[[#This Row],[Column5]]-Table2[[#This Row],[Column9]])/Table2[[#This Row],[Column5]]</f>
        <v>0.99940119760479029</v>
      </c>
      <c r="O182" s="116"/>
    </row>
    <row r="183" spans="2:15" x14ac:dyDescent="0.35">
      <c r="B183" s="8" t="s">
        <v>342</v>
      </c>
      <c r="C183" s="9" t="s">
        <v>177</v>
      </c>
      <c r="D183" s="10" t="s">
        <v>70</v>
      </c>
      <c r="E183" s="11" t="s">
        <v>344</v>
      </c>
      <c r="F183" s="12">
        <v>133.6</v>
      </c>
      <c r="G183" s="45"/>
      <c r="H183" s="53">
        <f>Table2[[#This Row],[Column6]]*Table2[[#This Row],[Column5]]</f>
        <v>0</v>
      </c>
      <c r="I183" s="13" t="s">
        <v>1407</v>
      </c>
      <c r="J183" s="13">
        <v>0.08</v>
      </c>
      <c r="K183" s="55">
        <f t="shared" si="2"/>
        <v>133.51999999999998</v>
      </c>
      <c r="L183" s="58">
        <f>(Table2[[#This Row],[Column5]]-Table2[[#This Row],[Column9]])*Table2[[#This Row],[Column6]]</f>
        <v>0</v>
      </c>
      <c r="M183" s="53">
        <f>((Table2[[#This Row],[Column5]]-Table2[[#This Row],[Column9]])*Table2[[#This Row],[Column6]])*0.75</f>
        <v>0</v>
      </c>
      <c r="N183" s="17">
        <f>(Table2[[#This Row],[Column5]]-Table2[[#This Row],[Column9]])/Table2[[#This Row],[Column5]]</f>
        <v>0.99940119760479029</v>
      </c>
      <c r="O183" s="116"/>
    </row>
    <row r="184" spans="2:15" x14ac:dyDescent="0.35">
      <c r="B184" s="8" t="s">
        <v>342</v>
      </c>
      <c r="C184" s="9" t="s">
        <v>179</v>
      </c>
      <c r="D184" s="10" t="s">
        <v>70</v>
      </c>
      <c r="E184" s="11" t="s">
        <v>345</v>
      </c>
      <c r="F184" s="12">
        <v>133.6</v>
      </c>
      <c r="G184" s="45"/>
      <c r="H184" s="53">
        <f>Table2[[#This Row],[Column6]]*Table2[[#This Row],[Column5]]</f>
        <v>0</v>
      </c>
      <c r="I184" s="13" t="s">
        <v>1407</v>
      </c>
      <c r="J184" s="13">
        <v>0.08</v>
      </c>
      <c r="K184" s="55">
        <f t="shared" si="2"/>
        <v>133.51999999999998</v>
      </c>
      <c r="L184" s="58">
        <f>(Table2[[#This Row],[Column5]]-Table2[[#This Row],[Column9]])*Table2[[#This Row],[Column6]]</f>
        <v>0</v>
      </c>
      <c r="M184" s="53">
        <f>((Table2[[#This Row],[Column5]]-Table2[[#This Row],[Column9]])*Table2[[#This Row],[Column6]])*0.75</f>
        <v>0</v>
      </c>
      <c r="N184" s="17">
        <f>(Table2[[#This Row],[Column5]]-Table2[[#This Row],[Column9]])/Table2[[#This Row],[Column5]]</f>
        <v>0.99940119760479029</v>
      </c>
      <c r="O184" s="116"/>
    </row>
    <row r="185" spans="2:15" x14ac:dyDescent="0.35">
      <c r="B185" s="8" t="s">
        <v>346</v>
      </c>
      <c r="C185" s="9" t="s">
        <v>340</v>
      </c>
      <c r="D185" s="10" t="s">
        <v>182</v>
      </c>
      <c r="E185" s="11" t="s">
        <v>347</v>
      </c>
      <c r="F185" s="12">
        <v>171.85</v>
      </c>
      <c r="G185" s="45"/>
      <c r="H185" s="53">
        <f>Table2[[#This Row],[Column6]]*Table2[[#This Row],[Column5]]</f>
        <v>0</v>
      </c>
      <c r="I185" s="13" t="s">
        <v>348</v>
      </c>
      <c r="J185" s="13">
        <v>12.67</v>
      </c>
      <c r="K185" s="55">
        <f t="shared" si="2"/>
        <v>159.18</v>
      </c>
      <c r="L185" s="58">
        <f>(Table2[[#This Row],[Column5]]-Table2[[#This Row],[Column9]])*Table2[[#This Row],[Column6]]</f>
        <v>0</v>
      </c>
      <c r="M185" s="53">
        <f>((Table2[[#This Row],[Column5]]-Table2[[#This Row],[Column9]])*Table2[[#This Row],[Column6]])*0.75</f>
        <v>0</v>
      </c>
      <c r="N185" s="17">
        <f>(Table2[[#This Row],[Column5]]-Table2[[#This Row],[Column9]])/Table2[[#This Row],[Column5]]</f>
        <v>0.92627291242362531</v>
      </c>
      <c r="O185" s="116"/>
    </row>
    <row r="186" spans="2:15" x14ac:dyDescent="0.35">
      <c r="B186" s="8" t="s">
        <v>346</v>
      </c>
      <c r="C186" s="9" t="s">
        <v>340</v>
      </c>
      <c r="D186" s="10" t="s">
        <v>182</v>
      </c>
      <c r="E186" s="11" t="s">
        <v>349</v>
      </c>
      <c r="F186" s="12">
        <v>171.85</v>
      </c>
      <c r="G186" s="45"/>
      <c r="H186" s="53">
        <f>Table2[[#This Row],[Column6]]*Table2[[#This Row],[Column5]]</f>
        <v>0</v>
      </c>
      <c r="I186" s="13" t="s">
        <v>348</v>
      </c>
      <c r="J186" s="13">
        <v>12.67</v>
      </c>
      <c r="K186" s="55">
        <f t="shared" si="2"/>
        <v>159.18</v>
      </c>
      <c r="L186" s="58">
        <f>(Table2[[#This Row],[Column5]]-Table2[[#This Row],[Column9]])*Table2[[#This Row],[Column6]]</f>
        <v>0</v>
      </c>
      <c r="M186" s="53">
        <f>((Table2[[#This Row],[Column5]]-Table2[[#This Row],[Column9]])*Table2[[#This Row],[Column6]])*0.75</f>
        <v>0</v>
      </c>
      <c r="N186" s="17">
        <f>(Table2[[#This Row],[Column5]]-Table2[[#This Row],[Column9]])/Table2[[#This Row],[Column5]]</f>
        <v>0.92627291242362531</v>
      </c>
      <c r="O186" s="116"/>
    </row>
    <row r="187" spans="2:15" x14ac:dyDescent="0.35">
      <c r="B187" s="8" t="s">
        <v>346</v>
      </c>
      <c r="C187" s="9" t="s">
        <v>340</v>
      </c>
      <c r="D187" s="10" t="s">
        <v>182</v>
      </c>
      <c r="E187" s="11" t="s">
        <v>350</v>
      </c>
      <c r="F187" s="12">
        <v>171.85</v>
      </c>
      <c r="G187" s="45"/>
      <c r="H187" s="53">
        <f>Table2[[#This Row],[Column6]]*Table2[[#This Row],[Column5]]</f>
        <v>0</v>
      </c>
      <c r="I187" s="13" t="s">
        <v>348</v>
      </c>
      <c r="J187" s="13">
        <v>12.67</v>
      </c>
      <c r="K187" s="55">
        <f t="shared" si="2"/>
        <v>159.18</v>
      </c>
      <c r="L187" s="58">
        <f>(Table2[[#This Row],[Column5]]-Table2[[#This Row],[Column9]])*Table2[[#This Row],[Column6]]</f>
        <v>0</v>
      </c>
      <c r="M187" s="53">
        <f>((Table2[[#This Row],[Column5]]-Table2[[#This Row],[Column9]])*Table2[[#This Row],[Column6]])*0.75</f>
        <v>0</v>
      </c>
      <c r="N187" s="17">
        <f>(Table2[[#This Row],[Column5]]-Table2[[#This Row],[Column9]])/Table2[[#This Row],[Column5]]</f>
        <v>0.92627291242362531</v>
      </c>
      <c r="O187" s="116"/>
    </row>
    <row r="188" spans="2:15" x14ac:dyDescent="0.35">
      <c r="B188" s="8" t="s">
        <v>351</v>
      </c>
      <c r="C188" s="9" t="s">
        <v>352</v>
      </c>
      <c r="D188" s="10" t="s">
        <v>171</v>
      </c>
      <c r="E188" s="11" t="s">
        <v>353</v>
      </c>
      <c r="F188" s="12">
        <v>17.63</v>
      </c>
      <c r="G188" s="45"/>
      <c r="H188" s="53">
        <f>Table2[[#This Row],[Column6]]*Table2[[#This Row],[Column5]]</f>
        <v>0</v>
      </c>
      <c r="I188" s="13" t="s">
        <v>323</v>
      </c>
      <c r="J188" s="13">
        <v>1.68</v>
      </c>
      <c r="K188" s="55">
        <f t="shared" si="2"/>
        <v>15.95</v>
      </c>
      <c r="L188" s="58">
        <f>(Table2[[#This Row],[Column5]]-Table2[[#This Row],[Column9]])*Table2[[#This Row],[Column6]]</f>
        <v>0</v>
      </c>
      <c r="M188" s="53">
        <f>((Table2[[#This Row],[Column5]]-Table2[[#This Row],[Column9]])*Table2[[#This Row],[Column6]])*0.75</f>
        <v>0</v>
      </c>
      <c r="N188" s="17">
        <f>(Table2[[#This Row],[Column5]]-Table2[[#This Row],[Column9]])/Table2[[#This Row],[Column5]]</f>
        <v>0.90470788428814519</v>
      </c>
      <c r="O188" s="116"/>
    </row>
    <row r="189" spans="2:15" x14ac:dyDescent="0.35">
      <c r="B189" s="8" t="s">
        <v>354</v>
      </c>
      <c r="C189" s="9" t="s">
        <v>107</v>
      </c>
      <c r="D189" s="10" t="s">
        <v>182</v>
      </c>
      <c r="E189" s="11" t="s">
        <v>355</v>
      </c>
      <c r="F189" s="12">
        <v>94.51</v>
      </c>
      <c r="G189" s="45"/>
      <c r="H189" s="53">
        <f>Table2[[#This Row],[Column6]]*Table2[[#This Row],[Column5]]</f>
        <v>0</v>
      </c>
      <c r="I189" s="13" t="s">
        <v>356</v>
      </c>
      <c r="J189" s="13">
        <v>6</v>
      </c>
      <c r="K189" s="55">
        <f t="shared" si="2"/>
        <v>88.51</v>
      </c>
      <c r="L189" s="58">
        <f>(Table2[[#This Row],[Column5]]-Table2[[#This Row],[Column9]])*Table2[[#This Row],[Column6]]</f>
        <v>0</v>
      </c>
      <c r="M189" s="53">
        <f>((Table2[[#This Row],[Column5]]-Table2[[#This Row],[Column9]])*Table2[[#This Row],[Column6]])*0.75</f>
        <v>0</v>
      </c>
      <c r="N189" s="17">
        <f>(Table2[[#This Row],[Column5]]-Table2[[#This Row],[Column9]])/Table2[[#This Row],[Column5]]</f>
        <v>0.93651465453391181</v>
      </c>
      <c r="O189" s="116"/>
    </row>
    <row r="190" spans="2:15" x14ac:dyDescent="0.35">
      <c r="B190" s="8" t="s">
        <v>354</v>
      </c>
      <c r="C190" s="9" t="s">
        <v>107</v>
      </c>
      <c r="D190" s="10" t="s">
        <v>182</v>
      </c>
      <c r="E190" s="11" t="s">
        <v>357</v>
      </c>
      <c r="F190" s="12">
        <v>94.51</v>
      </c>
      <c r="G190" s="45"/>
      <c r="H190" s="53">
        <f>Table2[[#This Row],[Column6]]*Table2[[#This Row],[Column5]]</f>
        <v>0</v>
      </c>
      <c r="I190" s="13" t="s">
        <v>356</v>
      </c>
      <c r="J190" s="13">
        <v>6</v>
      </c>
      <c r="K190" s="55">
        <f t="shared" si="2"/>
        <v>88.51</v>
      </c>
      <c r="L190" s="58">
        <f>(Table2[[#This Row],[Column5]]-Table2[[#This Row],[Column9]])*Table2[[#This Row],[Column6]]</f>
        <v>0</v>
      </c>
      <c r="M190" s="53">
        <f>((Table2[[#This Row],[Column5]]-Table2[[#This Row],[Column9]])*Table2[[#This Row],[Column6]])*0.75</f>
        <v>0</v>
      </c>
      <c r="N190" s="17">
        <f>(Table2[[#This Row],[Column5]]-Table2[[#This Row],[Column9]])/Table2[[#This Row],[Column5]]</f>
        <v>0.93651465453391181</v>
      </c>
      <c r="O190" s="116"/>
    </row>
    <row r="191" spans="2:15" x14ac:dyDescent="0.35">
      <c r="B191" s="8" t="s">
        <v>354</v>
      </c>
      <c r="C191" s="9" t="s">
        <v>107</v>
      </c>
      <c r="D191" s="10" t="s">
        <v>182</v>
      </c>
      <c r="E191" s="11" t="s">
        <v>358</v>
      </c>
      <c r="F191" s="12">
        <v>94.51</v>
      </c>
      <c r="G191" s="45"/>
      <c r="H191" s="53">
        <f>Table2[[#This Row],[Column6]]*Table2[[#This Row],[Column5]]</f>
        <v>0</v>
      </c>
      <c r="I191" s="13" t="s">
        <v>356</v>
      </c>
      <c r="J191" s="13">
        <v>6</v>
      </c>
      <c r="K191" s="55">
        <f t="shared" si="2"/>
        <v>88.51</v>
      </c>
      <c r="L191" s="58">
        <f>(Table2[[#This Row],[Column5]]-Table2[[#This Row],[Column9]])*Table2[[#This Row],[Column6]]</f>
        <v>0</v>
      </c>
      <c r="M191" s="53">
        <f>((Table2[[#This Row],[Column5]]-Table2[[#This Row],[Column9]])*Table2[[#This Row],[Column6]])*0.75</f>
        <v>0</v>
      </c>
      <c r="N191" s="17">
        <f>(Table2[[#This Row],[Column5]]-Table2[[#This Row],[Column9]])/Table2[[#This Row],[Column5]]</f>
        <v>0.93651465453391181</v>
      </c>
      <c r="O191" s="116"/>
    </row>
    <row r="192" spans="2:15" x14ac:dyDescent="0.35">
      <c r="B192" s="8" t="s">
        <v>354</v>
      </c>
      <c r="C192" s="9" t="s">
        <v>107</v>
      </c>
      <c r="D192" s="10" t="s">
        <v>182</v>
      </c>
      <c r="E192" s="11" t="s">
        <v>359</v>
      </c>
      <c r="F192" s="12">
        <v>94.51</v>
      </c>
      <c r="G192" s="45"/>
      <c r="H192" s="53">
        <f>Table2[[#This Row],[Column6]]*Table2[[#This Row],[Column5]]</f>
        <v>0</v>
      </c>
      <c r="I192" s="13" t="s">
        <v>356</v>
      </c>
      <c r="J192" s="13">
        <v>6</v>
      </c>
      <c r="K192" s="55">
        <f t="shared" si="2"/>
        <v>88.51</v>
      </c>
      <c r="L192" s="58">
        <f>(Table2[[#This Row],[Column5]]-Table2[[#This Row],[Column9]])*Table2[[#This Row],[Column6]]</f>
        <v>0</v>
      </c>
      <c r="M192" s="53">
        <f>((Table2[[#This Row],[Column5]]-Table2[[#This Row],[Column9]])*Table2[[#This Row],[Column6]])*0.75</f>
        <v>0</v>
      </c>
      <c r="N192" s="17">
        <f>(Table2[[#This Row],[Column5]]-Table2[[#This Row],[Column9]])/Table2[[#This Row],[Column5]]</f>
        <v>0.93651465453391181</v>
      </c>
      <c r="O192" s="116"/>
    </row>
    <row r="193" spans="2:15" x14ac:dyDescent="0.35">
      <c r="B193" s="8" t="s">
        <v>360</v>
      </c>
      <c r="C193" s="9" t="s">
        <v>336</v>
      </c>
      <c r="D193" s="10" t="s">
        <v>70</v>
      </c>
      <c r="E193" s="11" t="s">
        <v>361</v>
      </c>
      <c r="F193" s="12">
        <v>26.14</v>
      </c>
      <c r="G193" s="45"/>
      <c r="H193" s="53">
        <f>Table2[[#This Row],[Column6]]*Table2[[#This Row],[Column5]]</f>
        <v>0</v>
      </c>
      <c r="I193" s="13" t="s">
        <v>328</v>
      </c>
      <c r="J193" s="13">
        <v>0.28000000000000003</v>
      </c>
      <c r="K193" s="55">
        <f t="shared" si="2"/>
        <v>25.86</v>
      </c>
      <c r="L193" s="58">
        <f>(Table2[[#This Row],[Column5]]-Table2[[#This Row],[Column9]])*Table2[[#This Row],[Column6]]</f>
        <v>0</v>
      </c>
      <c r="M193" s="53">
        <f>((Table2[[#This Row],[Column5]]-Table2[[#This Row],[Column9]])*Table2[[#This Row],[Column6]])*0.75</f>
        <v>0</v>
      </c>
      <c r="N193" s="17">
        <f>(Table2[[#This Row],[Column5]]-Table2[[#This Row],[Column9]])/Table2[[#This Row],[Column5]]</f>
        <v>0.98928844682478956</v>
      </c>
      <c r="O193" s="116"/>
    </row>
    <row r="194" spans="2:15" x14ac:dyDescent="0.35">
      <c r="B194" s="8" t="s">
        <v>360</v>
      </c>
      <c r="C194" s="9" t="s">
        <v>179</v>
      </c>
      <c r="D194" s="10" t="s">
        <v>70</v>
      </c>
      <c r="E194" s="11" t="s">
        <v>362</v>
      </c>
      <c r="F194" s="12">
        <v>26.14</v>
      </c>
      <c r="G194" s="45"/>
      <c r="H194" s="53">
        <f>Table2[[#This Row],[Column6]]*Table2[[#This Row],[Column5]]</f>
        <v>0</v>
      </c>
      <c r="I194" s="13" t="s">
        <v>328</v>
      </c>
      <c r="J194" s="13">
        <v>0.28000000000000003</v>
      </c>
      <c r="K194" s="55">
        <f t="shared" si="2"/>
        <v>25.86</v>
      </c>
      <c r="L194" s="58">
        <f>(Table2[[#This Row],[Column5]]-Table2[[#This Row],[Column9]])*Table2[[#This Row],[Column6]]</f>
        <v>0</v>
      </c>
      <c r="M194" s="53">
        <f>((Table2[[#This Row],[Column5]]-Table2[[#This Row],[Column9]])*Table2[[#This Row],[Column6]])*0.75</f>
        <v>0</v>
      </c>
      <c r="N194" s="17">
        <f>(Table2[[#This Row],[Column5]]-Table2[[#This Row],[Column9]])/Table2[[#This Row],[Column5]]</f>
        <v>0.98928844682478956</v>
      </c>
      <c r="O194" s="116"/>
    </row>
    <row r="195" spans="2:15" x14ac:dyDescent="0.35">
      <c r="B195" s="8" t="s">
        <v>360</v>
      </c>
      <c r="C195" s="9" t="s">
        <v>326</v>
      </c>
      <c r="D195" s="10" t="s">
        <v>70</v>
      </c>
      <c r="E195" s="11" t="s">
        <v>363</v>
      </c>
      <c r="F195" s="12">
        <v>26.14</v>
      </c>
      <c r="G195" s="45"/>
      <c r="H195" s="53">
        <f>Table2[[#This Row],[Column6]]*Table2[[#This Row],[Column5]]</f>
        <v>0</v>
      </c>
      <c r="I195" s="13" t="s">
        <v>328</v>
      </c>
      <c r="J195" s="13">
        <v>0.28000000000000003</v>
      </c>
      <c r="K195" s="55">
        <f t="shared" si="2"/>
        <v>25.86</v>
      </c>
      <c r="L195" s="58">
        <f>(Table2[[#This Row],[Column5]]-Table2[[#This Row],[Column9]])*Table2[[#This Row],[Column6]]</f>
        <v>0</v>
      </c>
      <c r="M195" s="53">
        <f>((Table2[[#This Row],[Column5]]-Table2[[#This Row],[Column9]])*Table2[[#This Row],[Column6]])*0.75</f>
        <v>0</v>
      </c>
      <c r="N195" s="17">
        <f>(Table2[[#This Row],[Column5]]-Table2[[#This Row],[Column9]])/Table2[[#This Row],[Column5]]</f>
        <v>0.98928844682478956</v>
      </c>
      <c r="O195" s="116"/>
    </row>
    <row r="196" spans="2:15" x14ac:dyDescent="0.35">
      <c r="B196" s="8" t="s">
        <v>364</v>
      </c>
      <c r="C196" s="9" t="s">
        <v>161</v>
      </c>
      <c r="D196" s="10" t="s">
        <v>70</v>
      </c>
      <c r="E196" s="11" t="s">
        <v>365</v>
      </c>
      <c r="F196" s="12">
        <v>10.039999999999999</v>
      </c>
      <c r="G196" s="45"/>
      <c r="H196" s="53">
        <f>Table2[[#This Row],[Column6]]*Table2[[#This Row],[Column5]]</f>
        <v>0</v>
      </c>
      <c r="I196" s="13" t="s">
        <v>366</v>
      </c>
      <c r="J196" s="13">
        <v>0.25</v>
      </c>
      <c r="K196" s="55">
        <f t="shared" si="2"/>
        <v>9.7899999999999991</v>
      </c>
      <c r="L196" s="58">
        <f>(Table2[[#This Row],[Column5]]-Table2[[#This Row],[Column9]])*Table2[[#This Row],[Column6]]</f>
        <v>0</v>
      </c>
      <c r="M196" s="53">
        <f>((Table2[[#This Row],[Column5]]-Table2[[#This Row],[Column9]])*Table2[[#This Row],[Column6]])*0.75</f>
        <v>0</v>
      </c>
      <c r="N196" s="17">
        <f>(Table2[[#This Row],[Column5]]-Table2[[#This Row],[Column9]])/Table2[[#This Row],[Column5]]</f>
        <v>0.97509960159362552</v>
      </c>
      <c r="O196" s="116"/>
    </row>
    <row r="197" spans="2:15" x14ac:dyDescent="0.35">
      <c r="B197" s="8" t="s">
        <v>364</v>
      </c>
      <c r="C197" s="9" t="s">
        <v>161</v>
      </c>
      <c r="D197" s="10" t="s">
        <v>70</v>
      </c>
      <c r="E197" s="11" t="s">
        <v>367</v>
      </c>
      <c r="F197" s="12">
        <v>10.039999999999999</v>
      </c>
      <c r="G197" s="45"/>
      <c r="H197" s="53">
        <f>Table2[[#This Row],[Column6]]*Table2[[#This Row],[Column5]]</f>
        <v>0</v>
      </c>
      <c r="I197" s="13" t="s">
        <v>366</v>
      </c>
      <c r="J197" s="13">
        <v>0.25</v>
      </c>
      <c r="K197" s="55">
        <f t="shared" si="2"/>
        <v>9.7899999999999991</v>
      </c>
      <c r="L197" s="58">
        <f>(Table2[[#This Row],[Column5]]-Table2[[#This Row],[Column9]])*Table2[[#This Row],[Column6]]</f>
        <v>0</v>
      </c>
      <c r="M197" s="53">
        <f>((Table2[[#This Row],[Column5]]-Table2[[#This Row],[Column9]])*Table2[[#This Row],[Column6]])*0.75</f>
        <v>0</v>
      </c>
      <c r="N197" s="17">
        <f>(Table2[[#This Row],[Column5]]-Table2[[#This Row],[Column9]])/Table2[[#This Row],[Column5]]</f>
        <v>0.97509960159362552</v>
      </c>
      <c r="O197" s="116"/>
    </row>
    <row r="198" spans="2:15" x14ac:dyDescent="0.35">
      <c r="B198" s="8" t="s">
        <v>364</v>
      </c>
      <c r="C198" s="9" t="s">
        <v>161</v>
      </c>
      <c r="D198" s="10" t="s">
        <v>70</v>
      </c>
      <c r="E198" s="11" t="s">
        <v>368</v>
      </c>
      <c r="F198" s="12">
        <v>10.039999999999999</v>
      </c>
      <c r="G198" s="45"/>
      <c r="H198" s="53">
        <f>Table2[[#This Row],[Column6]]*Table2[[#This Row],[Column5]]</f>
        <v>0</v>
      </c>
      <c r="I198" s="13" t="s">
        <v>366</v>
      </c>
      <c r="J198" s="13">
        <v>0.25</v>
      </c>
      <c r="K198" s="55">
        <f t="shared" si="2"/>
        <v>9.7899999999999991</v>
      </c>
      <c r="L198" s="58">
        <f>(Table2[[#This Row],[Column5]]-Table2[[#This Row],[Column9]])*Table2[[#This Row],[Column6]]</f>
        <v>0</v>
      </c>
      <c r="M198" s="53">
        <f>((Table2[[#This Row],[Column5]]-Table2[[#This Row],[Column9]])*Table2[[#This Row],[Column6]])*0.75</f>
        <v>0</v>
      </c>
      <c r="N198" s="17">
        <f>(Table2[[#This Row],[Column5]]-Table2[[#This Row],[Column9]])/Table2[[#This Row],[Column5]]</f>
        <v>0.97509960159362552</v>
      </c>
      <c r="O198" s="116"/>
    </row>
    <row r="199" spans="2:15" x14ac:dyDescent="0.35">
      <c r="B199" s="8" t="s">
        <v>364</v>
      </c>
      <c r="C199" s="9" t="s">
        <v>161</v>
      </c>
      <c r="D199" s="10" t="s">
        <v>70</v>
      </c>
      <c r="E199" s="11" t="s">
        <v>369</v>
      </c>
      <c r="F199" s="12">
        <v>10.039999999999999</v>
      </c>
      <c r="G199" s="45"/>
      <c r="H199" s="53">
        <f>Table2[[#This Row],[Column6]]*Table2[[#This Row],[Column5]]</f>
        <v>0</v>
      </c>
      <c r="I199" s="13" t="s">
        <v>366</v>
      </c>
      <c r="J199" s="13">
        <v>0.25</v>
      </c>
      <c r="K199" s="55">
        <f t="shared" si="2"/>
        <v>9.7899999999999991</v>
      </c>
      <c r="L199" s="58">
        <f>(Table2[[#This Row],[Column5]]-Table2[[#This Row],[Column9]])*Table2[[#This Row],[Column6]]</f>
        <v>0</v>
      </c>
      <c r="M199" s="53">
        <f>((Table2[[#This Row],[Column5]]-Table2[[#This Row],[Column9]])*Table2[[#This Row],[Column6]])*0.75</f>
        <v>0</v>
      </c>
      <c r="N199" s="17">
        <f>(Table2[[#This Row],[Column5]]-Table2[[#This Row],[Column9]])/Table2[[#This Row],[Column5]]</f>
        <v>0.97509960159362552</v>
      </c>
      <c r="O199" s="116"/>
    </row>
    <row r="200" spans="2:15" x14ac:dyDescent="0.35">
      <c r="B200" s="8" t="s">
        <v>364</v>
      </c>
      <c r="C200" s="9" t="s">
        <v>161</v>
      </c>
      <c r="D200" s="10" t="s">
        <v>70</v>
      </c>
      <c r="E200" s="11" t="s">
        <v>370</v>
      </c>
      <c r="F200" s="12">
        <v>10.039999999999999</v>
      </c>
      <c r="G200" s="45"/>
      <c r="H200" s="53">
        <f>Table2[[#This Row],[Column6]]*Table2[[#This Row],[Column5]]</f>
        <v>0</v>
      </c>
      <c r="I200" s="13" t="s">
        <v>366</v>
      </c>
      <c r="J200" s="13">
        <v>0.25</v>
      </c>
      <c r="K200" s="55">
        <f t="shared" si="2"/>
        <v>9.7899999999999991</v>
      </c>
      <c r="L200" s="58">
        <f>(Table2[[#This Row],[Column5]]-Table2[[#This Row],[Column9]])*Table2[[#This Row],[Column6]]</f>
        <v>0</v>
      </c>
      <c r="M200" s="53">
        <f>((Table2[[#This Row],[Column5]]-Table2[[#This Row],[Column9]])*Table2[[#This Row],[Column6]])*0.75</f>
        <v>0</v>
      </c>
      <c r="N200" s="17">
        <f>(Table2[[#This Row],[Column5]]-Table2[[#This Row],[Column9]])/Table2[[#This Row],[Column5]]</f>
        <v>0.97509960159362552</v>
      </c>
      <c r="O200" s="116"/>
    </row>
    <row r="201" spans="2:15" x14ac:dyDescent="0.35">
      <c r="B201" s="8" t="s">
        <v>364</v>
      </c>
      <c r="C201" s="9" t="s">
        <v>161</v>
      </c>
      <c r="D201" s="10" t="s">
        <v>70</v>
      </c>
      <c r="E201" s="11" t="s">
        <v>371</v>
      </c>
      <c r="F201" s="12">
        <v>10.039999999999999</v>
      </c>
      <c r="G201" s="45"/>
      <c r="H201" s="53">
        <f>Table2[[#This Row],[Column6]]*Table2[[#This Row],[Column5]]</f>
        <v>0</v>
      </c>
      <c r="I201" s="13" t="s">
        <v>366</v>
      </c>
      <c r="J201" s="13">
        <v>0.25</v>
      </c>
      <c r="K201" s="55">
        <f t="shared" si="2"/>
        <v>9.7899999999999991</v>
      </c>
      <c r="L201" s="58">
        <f>(Table2[[#This Row],[Column5]]-Table2[[#This Row],[Column9]])*Table2[[#This Row],[Column6]]</f>
        <v>0</v>
      </c>
      <c r="M201" s="53">
        <f>((Table2[[#This Row],[Column5]]-Table2[[#This Row],[Column9]])*Table2[[#This Row],[Column6]])*0.75</f>
        <v>0</v>
      </c>
      <c r="N201" s="17">
        <f>(Table2[[#This Row],[Column5]]-Table2[[#This Row],[Column9]])/Table2[[#This Row],[Column5]]</f>
        <v>0.97509960159362552</v>
      </c>
      <c r="O201" s="116"/>
    </row>
    <row r="202" spans="2:15" x14ac:dyDescent="0.35">
      <c r="B202" s="8" t="s">
        <v>364</v>
      </c>
      <c r="C202" s="9" t="s">
        <v>161</v>
      </c>
      <c r="D202" s="10" t="s">
        <v>70</v>
      </c>
      <c r="E202" s="11" t="s">
        <v>372</v>
      </c>
      <c r="F202" s="12">
        <v>10.039999999999999</v>
      </c>
      <c r="G202" s="45"/>
      <c r="H202" s="53">
        <f>Table2[[#This Row],[Column6]]*Table2[[#This Row],[Column5]]</f>
        <v>0</v>
      </c>
      <c r="I202" s="13" t="s">
        <v>366</v>
      </c>
      <c r="J202" s="13">
        <v>0.25</v>
      </c>
      <c r="K202" s="55">
        <f t="shared" si="2"/>
        <v>9.7899999999999991</v>
      </c>
      <c r="L202" s="58">
        <f>(Table2[[#This Row],[Column5]]-Table2[[#This Row],[Column9]])*Table2[[#This Row],[Column6]]</f>
        <v>0</v>
      </c>
      <c r="M202" s="53">
        <f>((Table2[[#This Row],[Column5]]-Table2[[#This Row],[Column9]])*Table2[[#This Row],[Column6]])*0.75</f>
        <v>0</v>
      </c>
      <c r="N202" s="17">
        <f>(Table2[[#This Row],[Column5]]-Table2[[#This Row],[Column9]])/Table2[[#This Row],[Column5]]</f>
        <v>0.97509960159362552</v>
      </c>
      <c r="O202" s="116"/>
    </row>
    <row r="203" spans="2:15" x14ac:dyDescent="0.35">
      <c r="B203" s="8" t="s">
        <v>364</v>
      </c>
      <c r="C203" s="9" t="s">
        <v>161</v>
      </c>
      <c r="D203" s="10" t="s">
        <v>70</v>
      </c>
      <c r="E203" s="11" t="s">
        <v>373</v>
      </c>
      <c r="F203" s="12">
        <v>10.039999999999999</v>
      </c>
      <c r="G203" s="45"/>
      <c r="H203" s="53">
        <f>Table2[[#This Row],[Column6]]*Table2[[#This Row],[Column5]]</f>
        <v>0</v>
      </c>
      <c r="I203" s="13" t="s">
        <v>366</v>
      </c>
      <c r="J203" s="13">
        <v>0.25</v>
      </c>
      <c r="K203" s="55">
        <f t="shared" ref="K203:K266" si="3">F203-J203</f>
        <v>9.7899999999999991</v>
      </c>
      <c r="L203" s="58">
        <f>(Table2[[#This Row],[Column5]]-Table2[[#This Row],[Column9]])*Table2[[#This Row],[Column6]]</f>
        <v>0</v>
      </c>
      <c r="M203" s="53">
        <f>((Table2[[#This Row],[Column5]]-Table2[[#This Row],[Column9]])*Table2[[#This Row],[Column6]])*0.75</f>
        <v>0</v>
      </c>
      <c r="N203" s="17">
        <f>(Table2[[#This Row],[Column5]]-Table2[[#This Row],[Column9]])/Table2[[#This Row],[Column5]]</f>
        <v>0.97509960159362552</v>
      </c>
      <c r="O203" s="116"/>
    </row>
    <row r="204" spans="2:15" x14ac:dyDescent="0.35">
      <c r="B204" s="8" t="s">
        <v>364</v>
      </c>
      <c r="C204" s="9" t="s">
        <v>374</v>
      </c>
      <c r="D204" s="10" t="s">
        <v>70</v>
      </c>
      <c r="E204" s="11" t="s">
        <v>375</v>
      </c>
      <c r="F204" s="12">
        <v>10.039999999999999</v>
      </c>
      <c r="G204" s="45"/>
      <c r="H204" s="53">
        <f>Table2[[#This Row],[Column6]]*Table2[[#This Row],[Column5]]</f>
        <v>0</v>
      </c>
      <c r="I204" s="13" t="s">
        <v>366</v>
      </c>
      <c r="J204" s="13">
        <v>0.25</v>
      </c>
      <c r="K204" s="55">
        <f t="shared" si="3"/>
        <v>9.7899999999999991</v>
      </c>
      <c r="L204" s="58">
        <f>(Table2[[#This Row],[Column5]]-Table2[[#This Row],[Column9]])*Table2[[#This Row],[Column6]]</f>
        <v>0</v>
      </c>
      <c r="M204" s="53">
        <f>((Table2[[#This Row],[Column5]]-Table2[[#This Row],[Column9]])*Table2[[#This Row],[Column6]])*0.75</f>
        <v>0</v>
      </c>
      <c r="N204" s="17">
        <f>(Table2[[#This Row],[Column5]]-Table2[[#This Row],[Column9]])/Table2[[#This Row],[Column5]]</f>
        <v>0.97509960159362552</v>
      </c>
      <c r="O204" s="116"/>
    </row>
    <row r="205" spans="2:15" x14ac:dyDescent="0.35">
      <c r="B205" s="8" t="s">
        <v>364</v>
      </c>
      <c r="C205" s="9" t="s">
        <v>374</v>
      </c>
      <c r="D205" s="10" t="s">
        <v>70</v>
      </c>
      <c r="E205" s="11" t="s">
        <v>376</v>
      </c>
      <c r="F205" s="12">
        <v>10.039999999999999</v>
      </c>
      <c r="G205" s="45"/>
      <c r="H205" s="53">
        <f>Table2[[#This Row],[Column6]]*Table2[[#This Row],[Column5]]</f>
        <v>0</v>
      </c>
      <c r="I205" s="13" t="s">
        <v>366</v>
      </c>
      <c r="J205" s="13">
        <v>0.25</v>
      </c>
      <c r="K205" s="55">
        <f t="shared" si="3"/>
        <v>9.7899999999999991</v>
      </c>
      <c r="L205" s="58">
        <f>(Table2[[#This Row],[Column5]]-Table2[[#This Row],[Column9]])*Table2[[#This Row],[Column6]]</f>
        <v>0</v>
      </c>
      <c r="M205" s="53">
        <f>((Table2[[#This Row],[Column5]]-Table2[[#This Row],[Column9]])*Table2[[#This Row],[Column6]])*0.75</f>
        <v>0</v>
      </c>
      <c r="N205" s="17">
        <f>(Table2[[#This Row],[Column5]]-Table2[[#This Row],[Column9]])/Table2[[#This Row],[Column5]]</f>
        <v>0.97509960159362552</v>
      </c>
      <c r="O205" s="116"/>
    </row>
    <row r="206" spans="2:15" x14ac:dyDescent="0.35">
      <c r="B206" s="8" t="s">
        <v>364</v>
      </c>
      <c r="C206" s="9" t="s">
        <v>374</v>
      </c>
      <c r="D206" s="10" t="s">
        <v>70</v>
      </c>
      <c r="E206" s="11" t="s">
        <v>377</v>
      </c>
      <c r="F206" s="12">
        <v>10.039999999999999</v>
      </c>
      <c r="G206" s="45"/>
      <c r="H206" s="53">
        <f>Table2[[#This Row],[Column6]]*Table2[[#This Row],[Column5]]</f>
        <v>0</v>
      </c>
      <c r="I206" s="13" t="s">
        <v>366</v>
      </c>
      <c r="J206" s="13">
        <v>0.25</v>
      </c>
      <c r="K206" s="55">
        <f t="shared" si="3"/>
        <v>9.7899999999999991</v>
      </c>
      <c r="L206" s="58">
        <f>(Table2[[#This Row],[Column5]]-Table2[[#This Row],[Column9]])*Table2[[#This Row],[Column6]]</f>
        <v>0</v>
      </c>
      <c r="M206" s="53">
        <f>((Table2[[#This Row],[Column5]]-Table2[[#This Row],[Column9]])*Table2[[#This Row],[Column6]])*0.75</f>
        <v>0</v>
      </c>
      <c r="N206" s="17">
        <f>(Table2[[#This Row],[Column5]]-Table2[[#This Row],[Column9]])/Table2[[#This Row],[Column5]]</f>
        <v>0.97509960159362552</v>
      </c>
      <c r="O206" s="116"/>
    </row>
    <row r="207" spans="2:15" x14ac:dyDescent="0.35">
      <c r="B207" s="8" t="s">
        <v>364</v>
      </c>
      <c r="C207" s="9" t="s">
        <v>374</v>
      </c>
      <c r="D207" s="10" t="s">
        <v>70</v>
      </c>
      <c r="E207" s="11" t="s">
        <v>378</v>
      </c>
      <c r="F207" s="12">
        <v>10.039999999999999</v>
      </c>
      <c r="G207" s="45"/>
      <c r="H207" s="53">
        <f>Table2[[#This Row],[Column6]]*Table2[[#This Row],[Column5]]</f>
        <v>0</v>
      </c>
      <c r="I207" s="13" t="s">
        <v>366</v>
      </c>
      <c r="J207" s="13">
        <v>0.25</v>
      </c>
      <c r="K207" s="55">
        <f t="shared" si="3"/>
        <v>9.7899999999999991</v>
      </c>
      <c r="L207" s="58">
        <f>(Table2[[#This Row],[Column5]]-Table2[[#This Row],[Column9]])*Table2[[#This Row],[Column6]]</f>
        <v>0</v>
      </c>
      <c r="M207" s="53">
        <f>((Table2[[#This Row],[Column5]]-Table2[[#This Row],[Column9]])*Table2[[#This Row],[Column6]])*0.75</f>
        <v>0</v>
      </c>
      <c r="N207" s="17">
        <f>(Table2[[#This Row],[Column5]]-Table2[[#This Row],[Column9]])/Table2[[#This Row],[Column5]]</f>
        <v>0.97509960159362552</v>
      </c>
      <c r="O207" s="116"/>
    </row>
    <row r="208" spans="2:15" x14ac:dyDescent="0.35">
      <c r="B208" s="8" t="s">
        <v>364</v>
      </c>
      <c r="C208" s="9" t="s">
        <v>161</v>
      </c>
      <c r="D208" s="10" t="s">
        <v>70</v>
      </c>
      <c r="E208" s="11" t="s">
        <v>379</v>
      </c>
      <c r="F208" s="12">
        <v>10.039999999999999</v>
      </c>
      <c r="G208" s="45"/>
      <c r="H208" s="53">
        <f>Table2[[#This Row],[Column6]]*Table2[[#This Row],[Column5]]</f>
        <v>0</v>
      </c>
      <c r="I208" s="13" t="s">
        <v>366</v>
      </c>
      <c r="J208" s="13">
        <v>0.25</v>
      </c>
      <c r="K208" s="55">
        <f t="shared" si="3"/>
        <v>9.7899999999999991</v>
      </c>
      <c r="L208" s="58">
        <f>(Table2[[#This Row],[Column5]]-Table2[[#This Row],[Column9]])*Table2[[#This Row],[Column6]]</f>
        <v>0</v>
      </c>
      <c r="M208" s="53">
        <f>((Table2[[#This Row],[Column5]]-Table2[[#This Row],[Column9]])*Table2[[#This Row],[Column6]])*0.75</f>
        <v>0</v>
      </c>
      <c r="N208" s="17">
        <f>(Table2[[#This Row],[Column5]]-Table2[[#This Row],[Column9]])/Table2[[#This Row],[Column5]]</f>
        <v>0.97509960159362552</v>
      </c>
      <c r="O208" s="116"/>
    </row>
    <row r="209" spans="2:15" x14ac:dyDescent="0.35">
      <c r="B209" s="8" t="s">
        <v>364</v>
      </c>
      <c r="C209" s="9" t="s">
        <v>161</v>
      </c>
      <c r="D209" s="10" t="s">
        <v>70</v>
      </c>
      <c r="E209" s="11" t="s">
        <v>380</v>
      </c>
      <c r="F209" s="12">
        <v>10.039999999999999</v>
      </c>
      <c r="G209" s="45"/>
      <c r="H209" s="53">
        <f>Table2[[#This Row],[Column6]]*Table2[[#This Row],[Column5]]</f>
        <v>0</v>
      </c>
      <c r="I209" s="13" t="s">
        <v>366</v>
      </c>
      <c r="J209" s="13">
        <v>0.25</v>
      </c>
      <c r="K209" s="55">
        <f t="shared" si="3"/>
        <v>9.7899999999999991</v>
      </c>
      <c r="L209" s="58">
        <f>(Table2[[#This Row],[Column5]]-Table2[[#This Row],[Column9]])*Table2[[#This Row],[Column6]]</f>
        <v>0</v>
      </c>
      <c r="M209" s="53">
        <f>((Table2[[#This Row],[Column5]]-Table2[[#This Row],[Column9]])*Table2[[#This Row],[Column6]])*0.75</f>
        <v>0</v>
      </c>
      <c r="N209" s="17">
        <f>(Table2[[#This Row],[Column5]]-Table2[[#This Row],[Column9]])/Table2[[#This Row],[Column5]]</f>
        <v>0.97509960159362552</v>
      </c>
      <c r="O209" s="116"/>
    </row>
    <row r="210" spans="2:15" x14ac:dyDescent="0.35">
      <c r="B210" s="8" t="s">
        <v>364</v>
      </c>
      <c r="C210" s="9" t="s">
        <v>161</v>
      </c>
      <c r="D210" s="10" t="s">
        <v>70</v>
      </c>
      <c r="E210" s="11" t="s">
        <v>381</v>
      </c>
      <c r="F210" s="12">
        <v>10.039999999999999</v>
      </c>
      <c r="G210" s="45"/>
      <c r="H210" s="53">
        <f>Table2[[#This Row],[Column6]]*Table2[[#This Row],[Column5]]</f>
        <v>0</v>
      </c>
      <c r="I210" s="13" t="s">
        <v>366</v>
      </c>
      <c r="J210" s="13">
        <v>0.25</v>
      </c>
      <c r="K210" s="55">
        <f t="shared" si="3"/>
        <v>9.7899999999999991</v>
      </c>
      <c r="L210" s="58">
        <f>(Table2[[#This Row],[Column5]]-Table2[[#This Row],[Column9]])*Table2[[#This Row],[Column6]]</f>
        <v>0</v>
      </c>
      <c r="M210" s="53">
        <f>((Table2[[#This Row],[Column5]]-Table2[[#This Row],[Column9]])*Table2[[#This Row],[Column6]])*0.75</f>
        <v>0</v>
      </c>
      <c r="N210" s="17">
        <f>(Table2[[#This Row],[Column5]]-Table2[[#This Row],[Column9]])/Table2[[#This Row],[Column5]]</f>
        <v>0.97509960159362552</v>
      </c>
      <c r="O210" s="116"/>
    </row>
    <row r="211" spans="2:15" x14ac:dyDescent="0.35">
      <c r="B211" s="8" t="s">
        <v>364</v>
      </c>
      <c r="C211" s="9" t="s">
        <v>374</v>
      </c>
      <c r="D211" s="10" t="s">
        <v>70</v>
      </c>
      <c r="E211" s="11" t="s">
        <v>382</v>
      </c>
      <c r="F211" s="12">
        <v>10.039999999999999</v>
      </c>
      <c r="G211" s="45"/>
      <c r="H211" s="53">
        <f>Table2[[#This Row],[Column6]]*Table2[[#This Row],[Column5]]</f>
        <v>0</v>
      </c>
      <c r="I211" s="13" t="s">
        <v>366</v>
      </c>
      <c r="J211" s="13">
        <v>0.25</v>
      </c>
      <c r="K211" s="55">
        <f t="shared" si="3"/>
        <v>9.7899999999999991</v>
      </c>
      <c r="L211" s="58">
        <f>(Table2[[#This Row],[Column5]]-Table2[[#This Row],[Column9]])*Table2[[#This Row],[Column6]]</f>
        <v>0</v>
      </c>
      <c r="M211" s="53">
        <f>((Table2[[#This Row],[Column5]]-Table2[[#This Row],[Column9]])*Table2[[#This Row],[Column6]])*0.75</f>
        <v>0</v>
      </c>
      <c r="N211" s="17">
        <f>(Table2[[#This Row],[Column5]]-Table2[[#This Row],[Column9]])/Table2[[#This Row],[Column5]]</f>
        <v>0.97509960159362552</v>
      </c>
      <c r="O211" s="116"/>
    </row>
    <row r="212" spans="2:15" x14ac:dyDescent="0.35">
      <c r="B212" s="8" t="s">
        <v>364</v>
      </c>
      <c r="C212" s="9" t="s">
        <v>374</v>
      </c>
      <c r="D212" s="10" t="s">
        <v>70</v>
      </c>
      <c r="E212" s="11" t="s">
        <v>383</v>
      </c>
      <c r="F212" s="12">
        <v>10.039999999999999</v>
      </c>
      <c r="G212" s="45"/>
      <c r="H212" s="53">
        <f>Table2[[#This Row],[Column6]]*Table2[[#This Row],[Column5]]</f>
        <v>0</v>
      </c>
      <c r="I212" s="13" t="s">
        <v>366</v>
      </c>
      <c r="J212" s="13">
        <v>0.25</v>
      </c>
      <c r="K212" s="55">
        <f t="shared" si="3"/>
        <v>9.7899999999999991</v>
      </c>
      <c r="L212" s="58">
        <f>(Table2[[#This Row],[Column5]]-Table2[[#This Row],[Column9]])*Table2[[#This Row],[Column6]]</f>
        <v>0</v>
      </c>
      <c r="M212" s="53">
        <f>((Table2[[#This Row],[Column5]]-Table2[[#This Row],[Column9]])*Table2[[#This Row],[Column6]])*0.75</f>
        <v>0</v>
      </c>
      <c r="N212" s="17">
        <f>(Table2[[#This Row],[Column5]]-Table2[[#This Row],[Column9]])/Table2[[#This Row],[Column5]]</f>
        <v>0.97509960159362552</v>
      </c>
      <c r="O212" s="116"/>
    </row>
    <row r="213" spans="2:15" x14ac:dyDescent="0.35">
      <c r="B213" s="8" t="s">
        <v>364</v>
      </c>
      <c r="C213" s="9" t="s">
        <v>374</v>
      </c>
      <c r="D213" s="10" t="s">
        <v>70</v>
      </c>
      <c r="E213" s="11" t="s">
        <v>384</v>
      </c>
      <c r="F213" s="12">
        <v>10.039999999999999</v>
      </c>
      <c r="G213" s="45"/>
      <c r="H213" s="53">
        <f>Table2[[#This Row],[Column6]]*Table2[[#This Row],[Column5]]</f>
        <v>0</v>
      </c>
      <c r="I213" s="13" t="s">
        <v>366</v>
      </c>
      <c r="J213" s="13">
        <v>0.25</v>
      </c>
      <c r="K213" s="55">
        <f t="shared" si="3"/>
        <v>9.7899999999999991</v>
      </c>
      <c r="L213" s="58">
        <f>(Table2[[#This Row],[Column5]]-Table2[[#This Row],[Column9]])*Table2[[#This Row],[Column6]]</f>
        <v>0</v>
      </c>
      <c r="M213" s="53">
        <f>((Table2[[#This Row],[Column5]]-Table2[[#This Row],[Column9]])*Table2[[#This Row],[Column6]])*0.75</f>
        <v>0</v>
      </c>
      <c r="N213" s="17">
        <f>(Table2[[#This Row],[Column5]]-Table2[[#This Row],[Column9]])/Table2[[#This Row],[Column5]]</f>
        <v>0.97509960159362552</v>
      </c>
      <c r="O213" s="116"/>
    </row>
    <row r="214" spans="2:15" x14ac:dyDescent="0.35">
      <c r="B214" s="8" t="s">
        <v>364</v>
      </c>
      <c r="C214" s="9" t="s">
        <v>374</v>
      </c>
      <c r="D214" s="10" t="s">
        <v>70</v>
      </c>
      <c r="E214" s="11" t="s">
        <v>385</v>
      </c>
      <c r="F214" s="12">
        <v>10.039999999999999</v>
      </c>
      <c r="G214" s="45"/>
      <c r="H214" s="53">
        <f>Table2[[#This Row],[Column6]]*Table2[[#This Row],[Column5]]</f>
        <v>0</v>
      </c>
      <c r="I214" s="13" t="s">
        <v>366</v>
      </c>
      <c r="J214" s="13">
        <v>0.25</v>
      </c>
      <c r="K214" s="55">
        <f t="shared" si="3"/>
        <v>9.7899999999999991</v>
      </c>
      <c r="L214" s="58">
        <f>(Table2[[#This Row],[Column5]]-Table2[[#This Row],[Column9]])*Table2[[#This Row],[Column6]]</f>
        <v>0</v>
      </c>
      <c r="M214" s="53">
        <f>((Table2[[#This Row],[Column5]]-Table2[[#This Row],[Column9]])*Table2[[#This Row],[Column6]])*0.75</f>
        <v>0</v>
      </c>
      <c r="N214" s="17">
        <f>(Table2[[#This Row],[Column5]]-Table2[[#This Row],[Column9]])/Table2[[#This Row],[Column5]]</f>
        <v>0.97509960159362552</v>
      </c>
      <c r="O214" s="116"/>
    </row>
    <row r="215" spans="2:15" x14ac:dyDescent="0.35">
      <c r="B215" s="8" t="s">
        <v>364</v>
      </c>
      <c r="C215" s="9" t="s">
        <v>374</v>
      </c>
      <c r="D215" s="10" t="s">
        <v>70</v>
      </c>
      <c r="E215" s="11" t="s">
        <v>386</v>
      </c>
      <c r="F215" s="12">
        <v>10.039999999999999</v>
      </c>
      <c r="G215" s="45"/>
      <c r="H215" s="53">
        <f>Table2[[#This Row],[Column6]]*Table2[[#This Row],[Column5]]</f>
        <v>0</v>
      </c>
      <c r="I215" s="13" t="s">
        <v>366</v>
      </c>
      <c r="J215" s="13">
        <v>0.25</v>
      </c>
      <c r="K215" s="55">
        <f t="shared" si="3"/>
        <v>9.7899999999999991</v>
      </c>
      <c r="L215" s="58">
        <f>(Table2[[#This Row],[Column5]]-Table2[[#This Row],[Column9]])*Table2[[#This Row],[Column6]]</f>
        <v>0</v>
      </c>
      <c r="M215" s="53">
        <f>((Table2[[#This Row],[Column5]]-Table2[[#This Row],[Column9]])*Table2[[#This Row],[Column6]])*0.75</f>
        <v>0</v>
      </c>
      <c r="N215" s="17">
        <f>(Table2[[#This Row],[Column5]]-Table2[[#This Row],[Column9]])/Table2[[#This Row],[Column5]]</f>
        <v>0.97509960159362552</v>
      </c>
      <c r="O215" s="116"/>
    </row>
    <row r="216" spans="2:15" x14ac:dyDescent="0.35">
      <c r="B216" s="8" t="s">
        <v>364</v>
      </c>
      <c r="C216" s="9" t="s">
        <v>374</v>
      </c>
      <c r="D216" s="10" t="s">
        <v>70</v>
      </c>
      <c r="E216" s="11" t="s">
        <v>387</v>
      </c>
      <c r="F216" s="12">
        <v>10.039999999999999</v>
      </c>
      <c r="G216" s="45"/>
      <c r="H216" s="53">
        <f>Table2[[#This Row],[Column6]]*Table2[[#This Row],[Column5]]</f>
        <v>0</v>
      </c>
      <c r="I216" s="13" t="s">
        <v>366</v>
      </c>
      <c r="J216" s="13">
        <v>0.25</v>
      </c>
      <c r="K216" s="55">
        <f t="shared" si="3"/>
        <v>9.7899999999999991</v>
      </c>
      <c r="L216" s="58">
        <f>(Table2[[#This Row],[Column5]]-Table2[[#This Row],[Column9]])*Table2[[#This Row],[Column6]]</f>
        <v>0</v>
      </c>
      <c r="M216" s="53">
        <f>((Table2[[#This Row],[Column5]]-Table2[[#This Row],[Column9]])*Table2[[#This Row],[Column6]])*0.75</f>
        <v>0</v>
      </c>
      <c r="N216" s="17">
        <f>(Table2[[#This Row],[Column5]]-Table2[[#This Row],[Column9]])/Table2[[#This Row],[Column5]]</f>
        <v>0.97509960159362552</v>
      </c>
      <c r="O216" s="116"/>
    </row>
    <row r="217" spans="2:15" x14ac:dyDescent="0.35">
      <c r="B217" s="8" t="s">
        <v>364</v>
      </c>
      <c r="C217" s="9" t="s">
        <v>374</v>
      </c>
      <c r="D217" s="10" t="s">
        <v>70</v>
      </c>
      <c r="E217" s="11" t="s">
        <v>388</v>
      </c>
      <c r="F217" s="12">
        <v>10.039999999999999</v>
      </c>
      <c r="G217" s="45"/>
      <c r="H217" s="53">
        <f>Table2[[#This Row],[Column6]]*Table2[[#This Row],[Column5]]</f>
        <v>0</v>
      </c>
      <c r="I217" s="13" t="s">
        <v>366</v>
      </c>
      <c r="J217" s="13">
        <v>0.25</v>
      </c>
      <c r="K217" s="55">
        <f t="shared" si="3"/>
        <v>9.7899999999999991</v>
      </c>
      <c r="L217" s="58">
        <f>(Table2[[#This Row],[Column5]]-Table2[[#This Row],[Column9]])*Table2[[#This Row],[Column6]]</f>
        <v>0</v>
      </c>
      <c r="M217" s="53">
        <f>((Table2[[#This Row],[Column5]]-Table2[[#This Row],[Column9]])*Table2[[#This Row],[Column6]])*0.75</f>
        <v>0</v>
      </c>
      <c r="N217" s="17">
        <f>(Table2[[#This Row],[Column5]]-Table2[[#This Row],[Column9]])/Table2[[#This Row],[Column5]]</f>
        <v>0.97509960159362552</v>
      </c>
      <c r="O217" s="116"/>
    </row>
    <row r="218" spans="2:15" x14ac:dyDescent="0.35">
      <c r="B218" s="8" t="s">
        <v>364</v>
      </c>
      <c r="C218" s="9" t="s">
        <v>374</v>
      </c>
      <c r="D218" s="10" t="s">
        <v>70</v>
      </c>
      <c r="E218" s="11" t="s">
        <v>389</v>
      </c>
      <c r="F218" s="12">
        <v>10.039999999999999</v>
      </c>
      <c r="G218" s="45"/>
      <c r="H218" s="53">
        <f>Table2[[#This Row],[Column6]]*Table2[[#This Row],[Column5]]</f>
        <v>0</v>
      </c>
      <c r="I218" s="13" t="s">
        <v>366</v>
      </c>
      <c r="J218" s="13">
        <v>0.25</v>
      </c>
      <c r="K218" s="55">
        <f t="shared" si="3"/>
        <v>9.7899999999999991</v>
      </c>
      <c r="L218" s="58">
        <f>(Table2[[#This Row],[Column5]]-Table2[[#This Row],[Column9]])*Table2[[#This Row],[Column6]]</f>
        <v>0</v>
      </c>
      <c r="M218" s="53">
        <f>((Table2[[#This Row],[Column5]]-Table2[[#This Row],[Column9]])*Table2[[#This Row],[Column6]])*0.75</f>
        <v>0</v>
      </c>
      <c r="N218" s="17">
        <f>(Table2[[#This Row],[Column5]]-Table2[[#This Row],[Column9]])/Table2[[#This Row],[Column5]]</f>
        <v>0.97509960159362552</v>
      </c>
      <c r="O218" s="116"/>
    </row>
    <row r="219" spans="2:15" x14ac:dyDescent="0.35">
      <c r="B219" s="8" t="s">
        <v>364</v>
      </c>
      <c r="C219" s="9" t="s">
        <v>374</v>
      </c>
      <c r="D219" s="10" t="s">
        <v>70</v>
      </c>
      <c r="E219" s="11" t="s">
        <v>390</v>
      </c>
      <c r="F219" s="12">
        <v>10.039999999999999</v>
      </c>
      <c r="G219" s="45"/>
      <c r="H219" s="53">
        <f>Table2[[#This Row],[Column6]]*Table2[[#This Row],[Column5]]</f>
        <v>0</v>
      </c>
      <c r="I219" s="13" t="s">
        <v>366</v>
      </c>
      <c r="J219" s="13">
        <v>0.25</v>
      </c>
      <c r="K219" s="55">
        <f t="shared" si="3"/>
        <v>9.7899999999999991</v>
      </c>
      <c r="L219" s="58">
        <f>(Table2[[#This Row],[Column5]]-Table2[[#This Row],[Column9]])*Table2[[#This Row],[Column6]]</f>
        <v>0</v>
      </c>
      <c r="M219" s="53">
        <f>((Table2[[#This Row],[Column5]]-Table2[[#This Row],[Column9]])*Table2[[#This Row],[Column6]])*0.75</f>
        <v>0</v>
      </c>
      <c r="N219" s="17">
        <f>(Table2[[#This Row],[Column5]]-Table2[[#This Row],[Column9]])/Table2[[#This Row],[Column5]]</f>
        <v>0.97509960159362552</v>
      </c>
      <c r="O219" s="116"/>
    </row>
    <row r="220" spans="2:15" x14ac:dyDescent="0.35">
      <c r="B220" s="8" t="s">
        <v>364</v>
      </c>
      <c r="C220" s="9" t="s">
        <v>374</v>
      </c>
      <c r="D220" s="10" t="s">
        <v>70</v>
      </c>
      <c r="E220" s="11" t="s">
        <v>391</v>
      </c>
      <c r="F220" s="12">
        <v>10.039999999999999</v>
      </c>
      <c r="G220" s="45"/>
      <c r="H220" s="53">
        <f>Table2[[#This Row],[Column6]]*Table2[[#This Row],[Column5]]</f>
        <v>0</v>
      </c>
      <c r="I220" s="13" t="s">
        <v>366</v>
      </c>
      <c r="J220" s="13">
        <v>0.25</v>
      </c>
      <c r="K220" s="55">
        <f t="shared" si="3"/>
        <v>9.7899999999999991</v>
      </c>
      <c r="L220" s="58">
        <f>(Table2[[#This Row],[Column5]]-Table2[[#This Row],[Column9]])*Table2[[#This Row],[Column6]]</f>
        <v>0</v>
      </c>
      <c r="M220" s="53">
        <f>((Table2[[#This Row],[Column5]]-Table2[[#This Row],[Column9]])*Table2[[#This Row],[Column6]])*0.75</f>
        <v>0</v>
      </c>
      <c r="N220" s="17">
        <f>(Table2[[#This Row],[Column5]]-Table2[[#This Row],[Column9]])/Table2[[#This Row],[Column5]]</f>
        <v>0.97509960159362552</v>
      </c>
      <c r="O220" s="116"/>
    </row>
    <row r="221" spans="2:15" x14ac:dyDescent="0.35">
      <c r="B221" s="8" t="s">
        <v>364</v>
      </c>
      <c r="C221" s="9" t="s">
        <v>374</v>
      </c>
      <c r="D221" s="10" t="s">
        <v>70</v>
      </c>
      <c r="E221" s="11" t="s">
        <v>392</v>
      </c>
      <c r="F221" s="12">
        <v>10.039999999999999</v>
      </c>
      <c r="G221" s="45"/>
      <c r="H221" s="53">
        <f>Table2[[#This Row],[Column6]]*Table2[[#This Row],[Column5]]</f>
        <v>0</v>
      </c>
      <c r="I221" s="13" t="s">
        <v>366</v>
      </c>
      <c r="J221" s="13">
        <v>0.25</v>
      </c>
      <c r="K221" s="55">
        <f t="shared" si="3"/>
        <v>9.7899999999999991</v>
      </c>
      <c r="L221" s="58">
        <f>(Table2[[#This Row],[Column5]]-Table2[[#This Row],[Column9]])*Table2[[#This Row],[Column6]]</f>
        <v>0</v>
      </c>
      <c r="M221" s="53">
        <f>((Table2[[#This Row],[Column5]]-Table2[[#This Row],[Column9]])*Table2[[#This Row],[Column6]])*0.75</f>
        <v>0</v>
      </c>
      <c r="N221" s="17">
        <f>(Table2[[#This Row],[Column5]]-Table2[[#This Row],[Column9]])/Table2[[#This Row],[Column5]]</f>
        <v>0.97509960159362552</v>
      </c>
      <c r="O221" s="116"/>
    </row>
    <row r="222" spans="2:15" x14ac:dyDescent="0.35">
      <c r="B222" s="8" t="s">
        <v>364</v>
      </c>
      <c r="C222" s="9" t="s">
        <v>161</v>
      </c>
      <c r="D222" s="10" t="s">
        <v>70</v>
      </c>
      <c r="E222" s="11" t="s">
        <v>393</v>
      </c>
      <c r="F222" s="12">
        <v>10.039999999999999</v>
      </c>
      <c r="G222" s="45"/>
      <c r="H222" s="53">
        <f>Table2[[#This Row],[Column6]]*Table2[[#This Row],[Column5]]</f>
        <v>0</v>
      </c>
      <c r="I222" s="13" t="s">
        <v>366</v>
      </c>
      <c r="J222" s="13">
        <v>0.25</v>
      </c>
      <c r="K222" s="55">
        <f t="shared" si="3"/>
        <v>9.7899999999999991</v>
      </c>
      <c r="L222" s="58">
        <f>(Table2[[#This Row],[Column5]]-Table2[[#This Row],[Column9]])*Table2[[#This Row],[Column6]]</f>
        <v>0</v>
      </c>
      <c r="M222" s="53">
        <f>((Table2[[#This Row],[Column5]]-Table2[[#This Row],[Column9]])*Table2[[#This Row],[Column6]])*0.75</f>
        <v>0</v>
      </c>
      <c r="N222" s="17">
        <f>(Table2[[#This Row],[Column5]]-Table2[[#This Row],[Column9]])/Table2[[#This Row],[Column5]]</f>
        <v>0.97509960159362552</v>
      </c>
      <c r="O222" s="116"/>
    </row>
    <row r="223" spans="2:15" x14ac:dyDescent="0.35">
      <c r="B223" s="8" t="s">
        <v>364</v>
      </c>
      <c r="C223" s="9" t="s">
        <v>161</v>
      </c>
      <c r="D223" s="10" t="s">
        <v>70</v>
      </c>
      <c r="E223" s="11" t="s">
        <v>394</v>
      </c>
      <c r="F223" s="12">
        <v>10.039999999999999</v>
      </c>
      <c r="G223" s="45"/>
      <c r="H223" s="53">
        <f>Table2[[#This Row],[Column6]]*Table2[[#This Row],[Column5]]</f>
        <v>0</v>
      </c>
      <c r="I223" s="13" t="s">
        <v>366</v>
      </c>
      <c r="J223" s="13">
        <v>0.25</v>
      </c>
      <c r="K223" s="55">
        <f t="shared" si="3"/>
        <v>9.7899999999999991</v>
      </c>
      <c r="L223" s="58">
        <f>(Table2[[#This Row],[Column5]]-Table2[[#This Row],[Column9]])*Table2[[#This Row],[Column6]]</f>
        <v>0</v>
      </c>
      <c r="M223" s="53">
        <f>((Table2[[#This Row],[Column5]]-Table2[[#This Row],[Column9]])*Table2[[#This Row],[Column6]])*0.75</f>
        <v>0</v>
      </c>
      <c r="N223" s="17">
        <f>(Table2[[#This Row],[Column5]]-Table2[[#This Row],[Column9]])/Table2[[#This Row],[Column5]]</f>
        <v>0.97509960159362552</v>
      </c>
      <c r="O223" s="116"/>
    </row>
    <row r="224" spans="2:15" x14ac:dyDescent="0.35">
      <c r="B224" s="8" t="s">
        <v>364</v>
      </c>
      <c r="C224" s="9" t="s">
        <v>161</v>
      </c>
      <c r="D224" s="10" t="s">
        <v>70</v>
      </c>
      <c r="E224" s="11" t="s">
        <v>395</v>
      </c>
      <c r="F224" s="12">
        <v>10.039999999999999</v>
      </c>
      <c r="G224" s="45"/>
      <c r="H224" s="53">
        <f>Table2[[#This Row],[Column6]]*Table2[[#This Row],[Column5]]</f>
        <v>0</v>
      </c>
      <c r="I224" s="13" t="s">
        <v>366</v>
      </c>
      <c r="J224" s="13">
        <v>0.25</v>
      </c>
      <c r="K224" s="55">
        <f t="shared" si="3"/>
        <v>9.7899999999999991</v>
      </c>
      <c r="L224" s="58">
        <f>(Table2[[#This Row],[Column5]]-Table2[[#This Row],[Column9]])*Table2[[#This Row],[Column6]]</f>
        <v>0</v>
      </c>
      <c r="M224" s="53">
        <f>((Table2[[#This Row],[Column5]]-Table2[[#This Row],[Column9]])*Table2[[#This Row],[Column6]])*0.75</f>
        <v>0</v>
      </c>
      <c r="N224" s="17">
        <f>(Table2[[#This Row],[Column5]]-Table2[[#This Row],[Column9]])/Table2[[#This Row],[Column5]]</f>
        <v>0.97509960159362552</v>
      </c>
      <c r="O224" s="116"/>
    </row>
    <row r="225" spans="2:15" x14ac:dyDescent="0.35">
      <c r="B225" s="8" t="s">
        <v>364</v>
      </c>
      <c r="C225" s="9" t="s">
        <v>161</v>
      </c>
      <c r="D225" s="10" t="s">
        <v>70</v>
      </c>
      <c r="E225" s="11" t="s">
        <v>396</v>
      </c>
      <c r="F225" s="12">
        <v>10.039999999999999</v>
      </c>
      <c r="G225" s="45"/>
      <c r="H225" s="53">
        <f>Table2[[#This Row],[Column6]]*Table2[[#This Row],[Column5]]</f>
        <v>0</v>
      </c>
      <c r="I225" s="13" t="s">
        <v>366</v>
      </c>
      <c r="J225" s="13">
        <v>0.25</v>
      </c>
      <c r="K225" s="55">
        <f t="shared" si="3"/>
        <v>9.7899999999999991</v>
      </c>
      <c r="L225" s="58">
        <f>(Table2[[#This Row],[Column5]]-Table2[[#This Row],[Column9]])*Table2[[#This Row],[Column6]]</f>
        <v>0</v>
      </c>
      <c r="M225" s="53">
        <f>((Table2[[#This Row],[Column5]]-Table2[[#This Row],[Column9]])*Table2[[#This Row],[Column6]])*0.75</f>
        <v>0</v>
      </c>
      <c r="N225" s="17">
        <f>(Table2[[#This Row],[Column5]]-Table2[[#This Row],[Column9]])/Table2[[#This Row],[Column5]]</f>
        <v>0.97509960159362552</v>
      </c>
      <c r="O225" s="116"/>
    </row>
    <row r="226" spans="2:15" x14ac:dyDescent="0.35">
      <c r="B226" s="8" t="s">
        <v>364</v>
      </c>
      <c r="C226" s="9" t="s">
        <v>374</v>
      </c>
      <c r="D226" s="10" t="s">
        <v>70</v>
      </c>
      <c r="E226" s="11" t="s">
        <v>397</v>
      </c>
      <c r="F226" s="12">
        <v>10.039999999999999</v>
      </c>
      <c r="G226" s="45"/>
      <c r="H226" s="53">
        <f>Table2[[#This Row],[Column6]]*Table2[[#This Row],[Column5]]</f>
        <v>0</v>
      </c>
      <c r="I226" s="13" t="s">
        <v>366</v>
      </c>
      <c r="J226" s="13">
        <v>0.25</v>
      </c>
      <c r="K226" s="55">
        <f t="shared" si="3"/>
        <v>9.7899999999999991</v>
      </c>
      <c r="L226" s="58">
        <f>(Table2[[#This Row],[Column5]]-Table2[[#This Row],[Column9]])*Table2[[#This Row],[Column6]]</f>
        <v>0</v>
      </c>
      <c r="M226" s="53">
        <f>((Table2[[#This Row],[Column5]]-Table2[[#This Row],[Column9]])*Table2[[#This Row],[Column6]])*0.75</f>
        <v>0</v>
      </c>
      <c r="N226" s="17">
        <f>(Table2[[#This Row],[Column5]]-Table2[[#This Row],[Column9]])/Table2[[#This Row],[Column5]]</f>
        <v>0.97509960159362552</v>
      </c>
      <c r="O226" s="116"/>
    </row>
    <row r="227" spans="2:15" x14ac:dyDescent="0.35">
      <c r="B227" s="8" t="s">
        <v>364</v>
      </c>
      <c r="C227" s="9" t="s">
        <v>374</v>
      </c>
      <c r="D227" s="10" t="s">
        <v>70</v>
      </c>
      <c r="E227" s="11" t="s">
        <v>398</v>
      </c>
      <c r="F227" s="12">
        <v>10.039999999999999</v>
      </c>
      <c r="G227" s="45"/>
      <c r="H227" s="53">
        <f>Table2[[#This Row],[Column6]]*Table2[[#This Row],[Column5]]</f>
        <v>0</v>
      </c>
      <c r="I227" s="13" t="s">
        <v>366</v>
      </c>
      <c r="J227" s="13">
        <v>0.25</v>
      </c>
      <c r="K227" s="55">
        <f t="shared" si="3"/>
        <v>9.7899999999999991</v>
      </c>
      <c r="L227" s="58">
        <f>(Table2[[#This Row],[Column5]]-Table2[[#This Row],[Column9]])*Table2[[#This Row],[Column6]]</f>
        <v>0</v>
      </c>
      <c r="M227" s="53">
        <f>((Table2[[#This Row],[Column5]]-Table2[[#This Row],[Column9]])*Table2[[#This Row],[Column6]])*0.75</f>
        <v>0</v>
      </c>
      <c r="N227" s="17">
        <f>(Table2[[#This Row],[Column5]]-Table2[[#This Row],[Column9]])/Table2[[#This Row],[Column5]]</f>
        <v>0.97509960159362552</v>
      </c>
      <c r="O227" s="116"/>
    </row>
    <row r="228" spans="2:15" x14ac:dyDescent="0.35">
      <c r="B228" s="8" t="s">
        <v>364</v>
      </c>
      <c r="C228" s="9" t="s">
        <v>374</v>
      </c>
      <c r="D228" s="10" t="s">
        <v>70</v>
      </c>
      <c r="E228" s="11" t="s">
        <v>399</v>
      </c>
      <c r="F228" s="12">
        <v>10.039999999999999</v>
      </c>
      <c r="G228" s="45"/>
      <c r="H228" s="53">
        <f>Table2[[#This Row],[Column6]]*Table2[[#This Row],[Column5]]</f>
        <v>0</v>
      </c>
      <c r="I228" s="13" t="s">
        <v>366</v>
      </c>
      <c r="J228" s="13">
        <v>0.25</v>
      </c>
      <c r="K228" s="55">
        <f t="shared" si="3"/>
        <v>9.7899999999999991</v>
      </c>
      <c r="L228" s="58">
        <f>(Table2[[#This Row],[Column5]]-Table2[[#This Row],[Column9]])*Table2[[#This Row],[Column6]]</f>
        <v>0</v>
      </c>
      <c r="M228" s="53">
        <f>((Table2[[#This Row],[Column5]]-Table2[[#This Row],[Column9]])*Table2[[#This Row],[Column6]])*0.75</f>
        <v>0</v>
      </c>
      <c r="N228" s="17">
        <f>(Table2[[#This Row],[Column5]]-Table2[[#This Row],[Column9]])/Table2[[#This Row],[Column5]]</f>
        <v>0.97509960159362552</v>
      </c>
      <c r="O228" s="116"/>
    </row>
    <row r="229" spans="2:15" x14ac:dyDescent="0.35">
      <c r="B229" s="8" t="s">
        <v>400</v>
      </c>
      <c r="C229" s="9" t="s">
        <v>161</v>
      </c>
      <c r="D229" s="10" t="s">
        <v>70</v>
      </c>
      <c r="E229" s="11" t="s">
        <v>401</v>
      </c>
      <c r="F229" s="12">
        <v>29.56</v>
      </c>
      <c r="G229" s="45"/>
      <c r="H229" s="53">
        <f>Table2[[#This Row],[Column6]]*Table2[[#This Row],[Column5]]</f>
        <v>0</v>
      </c>
      <c r="I229" s="13" t="s">
        <v>402</v>
      </c>
      <c r="J229" s="13">
        <v>1.54</v>
      </c>
      <c r="K229" s="55">
        <f t="shared" si="3"/>
        <v>28.02</v>
      </c>
      <c r="L229" s="58">
        <f>(Table2[[#This Row],[Column5]]-Table2[[#This Row],[Column9]])*Table2[[#This Row],[Column6]]</f>
        <v>0</v>
      </c>
      <c r="M229" s="53">
        <f>((Table2[[#This Row],[Column5]]-Table2[[#This Row],[Column9]])*Table2[[#This Row],[Column6]])*0.75</f>
        <v>0</v>
      </c>
      <c r="N229" s="17">
        <f>(Table2[[#This Row],[Column5]]-Table2[[#This Row],[Column9]])/Table2[[#This Row],[Column5]]</f>
        <v>0.94790257104194864</v>
      </c>
      <c r="O229" s="116"/>
    </row>
    <row r="230" spans="2:15" x14ac:dyDescent="0.35">
      <c r="B230" s="8" t="s">
        <v>400</v>
      </c>
      <c r="C230" s="9" t="s">
        <v>161</v>
      </c>
      <c r="D230" s="10" t="s">
        <v>70</v>
      </c>
      <c r="E230" s="11" t="s">
        <v>403</v>
      </c>
      <c r="F230" s="12">
        <v>29.56</v>
      </c>
      <c r="G230" s="45"/>
      <c r="H230" s="53">
        <f>Table2[[#This Row],[Column6]]*Table2[[#This Row],[Column5]]</f>
        <v>0</v>
      </c>
      <c r="I230" s="13" t="s">
        <v>402</v>
      </c>
      <c r="J230" s="13">
        <v>1.54</v>
      </c>
      <c r="K230" s="55">
        <f t="shared" si="3"/>
        <v>28.02</v>
      </c>
      <c r="L230" s="58">
        <f>(Table2[[#This Row],[Column5]]-Table2[[#This Row],[Column9]])*Table2[[#This Row],[Column6]]</f>
        <v>0</v>
      </c>
      <c r="M230" s="53">
        <f>((Table2[[#This Row],[Column5]]-Table2[[#This Row],[Column9]])*Table2[[#This Row],[Column6]])*0.75</f>
        <v>0</v>
      </c>
      <c r="N230" s="17">
        <f>(Table2[[#This Row],[Column5]]-Table2[[#This Row],[Column9]])/Table2[[#This Row],[Column5]]</f>
        <v>0.94790257104194864</v>
      </c>
      <c r="O230" s="116"/>
    </row>
    <row r="231" spans="2:15" x14ac:dyDescent="0.35">
      <c r="B231" s="8" t="s">
        <v>400</v>
      </c>
      <c r="C231" s="9" t="s">
        <v>161</v>
      </c>
      <c r="D231" s="10" t="s">
        <v>70</v>
      </c>
      <c r="E231" s="11" t="s">
        <v>404</v>
      </c>
      <c r="F231" s="12">
        <v>29.56</v>
      </c>
      <c r="G231" s="45"/>
      <c r="H231" s="53">
        <f>Table2[[#This Row],[Column6]]*Table2[[#This Row],[Column5]]</f>
        <v>0</v>
      </c>
      <c r="I231" s="13" t="s">
        <v>402</v>
      </c>
      <c r="J231" s="13">
        <v>1.54</v>
      </c>
      <c r="K231" s="55">
        <f t="shared" si="3"/>
        <v>28.02</v>
      </c>
      <c r="L231" s="58">
        <f>(Table2[[#This Row],[Column5]]-Table2[[#This Row],[Column9]])*Table2[[#This Row],[Column6]]</f>
        <v>0</v>
      </c>
      <c r="M231" s="53">
        <f>((Table2[[#This Row],[Column5]]-Table2[[#This Row],[Column9]])*Table2[[#This Row],[Column6]])*0.75</f>
        <v>0</v>
      </c>
      <c r="N231" s="17">
        <f>(Table2[[#This Row],[Column5]]-Table2[[#This Row],[Column9]])/Table2[[#This Row],[Column5]]</f>
        <v>0.94790257104194864</v>
      </c>
      <c r="O231" s="116"/>
    </row>
    <row r="232" spans="2:15" x14ac:dyDescent="0.35">
      <c r="B232" s="8" t="s">
        <v>400</v>
      </c>
      <c r="C232" s="9" t="s">
        <v>161</v>
      </c>
      <c r="D232" s="10" t="s">
        <v>70</v>
      </c>
      <c r="E232" s="11" t="s">
        <v>405</v>
      </c>
      <c r="F232" s="12">
        <v>29.56</v>
      </c>
      <c r="G232" s="45"/>
      <c r="H232" s="53">
        <f>Table2[[#This Row],[Column6]]*Table2[[#This Row],[Column5]]</f>
        <v>0</v>
      </c>
      <c r="I232" s="13" t="s">
        <v>402</v>
      </c>
      <c r="J232" s="13">
        <v>1.54</v>
      </c>
      <c r="K232" s="55">
        <f t="shared" si="3"/>
        <v>28.02</v>
      </c>
      <c r="L232" s="58">
        <f>(Table2[[#This Row],[Column5]]-Table2[[#This Row],[Column9]])*Table2[[#This Row],[Column6]]</f>
        <v>0</v>
      </c>
      <c r="M232" s="53">
        <f>((Table2[[#This Row],[Column5]]-Table2[[#This Row],[Column9]])*Table2[[#This Row],[Column6]])*0.75</f>
        <v>0</v>
      </c>
      <c r="N232" s="17">
        <f>(Table2[[#This Row],[Column5]]-Table2[[#This Row],[Column9]])/Table2[[#This Row],[Column5]]</f>
        <v>0.94790257104194864</v>
      </c>
      <c r="O232" s="116"/>
    </row>
    <row r="233" spans="2:15" x14ac:dyDescent="0.35">
      <c r="B233" s="8" t="s">
        <v>400</v>
      </c>
      <c r="C233" s="9" t="s">
        <v>161</v>
      </c>
      <c r="D233" s="10" t="s">
        <v>70</v>
      </c>
      <c r="E233" s="11" t="s">
        <v>406</v>
      </c>
      <c r="F233" s="12">
        <v>29.56</v>
      </c>
      <c r="G233" s="45"/>
      <c r="H233" s="53">
        <f>Table2[[#This Row],[Column6]]*Table2[[#This Row],[Column5]]</f>
        <v>0</v>
      </c>
      <c r="I233" s="13" t="s">
        <v>402</v>
      </c>
      <c r="J233" s="13">
        <v>1.54</v>
      </c>
      <c r="K233" s="55">
        <f t="shared" si="3"/>
        <v>28.02</v>
      </c>
      <c r="L233" s="58">
        <f>(Table2[[#This Row],[Column5]]-Table2[[#This Row],[Column9]])*Table2[[#This Row],[Column6]]</f>
        <v>0</v>
      </c>
      <c r="M233" s="53">
        <f>((Table2[[#This Row],[Column5]]-Table2[[#This Row],[Column9]])*Table2[[#This Row],[Column6]])*0.75</f>
        <v>0</v>
      </c>
      <c r="N233" s="17">
        <f>(Table2[[#This Row],[Column5]]-Table2[[#This Row],[Column9]])/Table2[[#This Row],[Column5]]</f>
        <v>0.94790257104194864</v>
      </c>
      <c r="O233" s="116"/>
    </row>
    <row r="234" spans="2:15" x14ac:dyDescent="0.35">
      <c r="B234" s="8" t="s">
        <v>400</v>
      </c>
      <c r="C234" s="9" t="s">
        <v>161</v>
      </c>
      <c r="D234" s="10" t="s">
        <v>70</v>
      </c>
      <c r="E234" s="11" t="s">
        <v>407</v>
      </c>
      <c r="F234" s="12">
        <v>29.56</v>
      </c>
      <c r="G234" s="45"/>
      <c r="H234" s="53">
        <f>Table2[[#This Row],[Column6]]*Table2[[#This Row],[Column5]]</f>
        <v>0</v>
      </c>
      <c r="I234" s="13" t="s">
        <v>402</v>
      </c>
      <c r="J234" s="13">
        <v>1.54</v>
      </c>
      <c r="K234" s="55">
        <f t="shared" si="3"/>
        <v>28.02</v>
      </c>
      <c r="L234" s="58">
        <f>(Table2[[#This Row],[Column5]]-Table2[[#This Row],[Column9]])*Table2[[#This Row],[Column6]]</f>
        <v>0</v>
      </c>
      <c r="M234" s="53">
        <f>((Table2[[#This Row],[Column5]]-Table2[[#This Row],[Column9]])*Table2[[#This Row],[Column6]])*0.75</f>
        <v>0</v>
      </c>
      <c r="N234" s="17">
        <f>(Table2[[#This Row],[Column5]]-Table2[[#This Row],[Column9]])/Table2[[#This Row],[Column5]]</f>
        <v>0.94790257104194864</v>
      </c>
      <c r="O234" s="116"/>
    </row>
    <row r="235" spans="2:15" x14ac:dyDescent="0.35">
      <c r="B235" s="8" t="s">
        <v>408</v>
      </c>
      <c r="C235" s="9" t="s">
        <v>158</v>
      </c>
      <c r="D235" s="10" t="s">
        <v>182</v>
      </c>
      <c r="E235" s="11" t="s">
        <v>409</v>
      </c>
      <c r="F235" s="12">
        <v>204.93</v>
      </c>
      <c r="G235" s="45"/>
      <c r="H235" s="53">
        <f>Table2[[#This Row],[Column6]]*Table2[[#This Row],[Column5]]</f>
        <v>0</v>
      </c>
      <c r="I235" s="13" t="s">
        <v>410</v>
      </c>
      <c r="J235" s="13">
        <v>8.02</v>
      </c>
      <c r="K235" s="55">
        <f t="shared" si="3"/>
        <v>196.91</v>
      </c>
      <c r="L235" s="58">
        <f>(Table2[[#This Row],[Column5]]-Table2[[#This Row],[Column9]])*Table2[[#This Row],[Column6]]</f>
        <v>0</v>
      </c>
      <c r="M235" s="53">
        <f>((Table2[[#This Row],[Column5]]-Table2[[#This Row],[Column9]])*Table2[[#This Row],[Column6]])*0.75</f>
        <v>0</v>
      </c>
      <c r="N235" s="17">
        <f>(Table2[[#This Row],[Column5]]-Table2[[#This Row],[Column9]])/Table2[[#This Row],[Column5]]</f>
        <v>0.96086468550236659</v>
      </c>
      <c r="O235" s="116"/>
    </row>
    <row r="236" spans="2:15" x14ac:dyDescent="0.35">
      <c r="B236" s="8" t="s">
        <v>411</v>
      </c>
      <c r="C236" s="9" t="s">
        <v>308</v>
      </c>
      <c r="D236" s="10" t="s">
        <v>153</v>
      </c>
      <c r="E236" s="11" t="s">
        <v>412</v>
      </c>
      <c r="F236" s="12">
        <v>28.1</v>
      </c>
      <c r="G236" s="45"/>
      <c r="H236" s="53">
        <f>Table2[[#This Row],[Column6]]*Table2[[#This Row],[Column5]]</f>
        <v>0</v>
      </c>
      <c r="I236" s="13" t="s">
        <v>413</v>
      </c>
      <c r="J236" s="13">
        <v>1.44</v>
      </c>
      <c r="K236" s="55">
        <f t="shared" si="3"/>
        <v>26.66</v>
      </c>
      <c r="L236" s="58">
        <f>(Table2[[#This Row],[Column5]]-Table2[[#This Row],[Column9]])*Table2[[#This Row],[Column6]]</f>
        <v>0</v>
      </c>
      <c r="M236" s="53">
        <f>((Table2[[#This Row],[Column5]]-Table2[[#This Row],[Column9]])*Table2[[#This Row],[Column6]])*0.75</f>
        <v>0</v>
      </c>
      <c r="N236" s="17">
        <f>(Table2[[#This Row],[Column5]]-Table2[[#This Row],[Column9]])/Table2[[#This Row],[Column5]]</f>
        <v>0.94875444839857648</v>
      </c>
      <c r="O236" s="116"/>
    </row>
    <row r="237" spans="2:15" x14ac:dyDescent="0.35">
      <c r="B237" s="8" t="s">
        <v>411</v>
      </c>
      <c r="C237" s="9" t="s">
        <v>414</v>
      </c>
      <c r="D237" s="10" t="s">
        <v>153</v>
      </c>
      <c r="E237" s="11" t="s">
        <v>415</v>
      </c>
      <c r="F237" s="12">
        <v>28.1</v>
      </c>
      <c r="G237" s="45"/>
      <c r="H237" s="53">
        <f>Table2[[#This Row],[Column6]]*Table2[[#This Row],[Column5]]</f>
        <v>0</v>
      </c>
      <c r="I237" s="13" t="s">
        <v>413</v>
      </c>
      <c r="J237" s="13">
        <v>1.44</v>
      </c>
      <c r="K237" s="55">
        <f t="shared" si="3"/>
        <v>26.66</v>
      </c>
      <c r="L237" s="58">
        <f>(Table2[[#This Row],[Column5]]-Table2[[#This Row],[Column9]])*Table2[[#This Row],[Column6]]</f>
        <v>0</v>
      </c>
      <c r="M237" s="53">
        <f>((Table2[[#This Row],[Column5]]-Table2[[#This Row],[Column9]])*Table2[[#This Row],[Column6]])*0.75</f>
        <v>0</v>
      </c>
      <c r="N237" s="17">
        <f>(Table2[[#This Row],[Column5]]-Table2[[#This Row],[Column9]])/Table2[[#This Row],[Column5]]</f>
        <v>0.94875444839857648</v>
      </c>
      <c r="O237" s="116"/>
    </row>
    <row r="238" spans="2:15" x14ac:dyDescent="0.35">
      <c r="B238" s="8" t="s">
        <v>411</v>
      </c>
      <c r="C238" s="9" t="s">
        <v>416</v>
      </c>
      <c r="D238" s="10" t="s">
        <v>153</v>
      </c>
      <c r="E238" s="11" t="s">
        <v>417</v>
      </c>
      <c r="F238" s="12">
        <v>28.1</v>
      </c>
      <c r="G238" s="45"/>
      <c r="H238" s="53">
        <f>Table2[[#This Row],[Column6]]*Table2[[#This Row],[Column5]]</f>
        <v>0</v>
      </c>
      <c r="I238" s="13" t="s">
        <v>413</v>
      </c>
      <c r="J238" s="13">
        <v>1.44</v>
      </c>
      <c r="K238" s="55">
        <f t="shared" si="3"/>
        <v>26.66</v>
      </c>
      <c r="L238" s="58">
        <f>(Table2[[#This Row],[Column5]]-Table2[[#This Row],[Column9]])*Table2[[#This Row],[Column6]]</f>
        <v>0</v>
      </c>
      <c r="M238" s="53">
        <f>((Table2[[#This Row],[Column5]]-Table2[[#This Row],[Column9]])*Table2[[#This Row],[Column6]])*0.75</f>
        <v>0</v>
      </c>
      <c r="N238" s="17">
        <f>(Table2[[#This Row],[Column5]]-Table2[[#This Row],[Column9]])/Table2[[#This Row],[Column5]]</f>
        <v>0.94875444839857648</v>
      </c>
      <c r="O238" s="116"/>
    </row>
    <row r="239" spans="2:15" x14ac:dyDescent="0.35">
      <c r="B239" s="8" t="s">
        <v>411</v>
      </c>
      <c r="C239" s="9" t="s">
        <v>418</v>
      </c>
      <c r="D239" s="10" t="s">
        <v>153</v>
      </c>
      <c r="E239" s="11" t="s">
        <v>419</v>
      </c>
      <c r="F239" s="12">
        <v>28.1</v>
      </c>
      <c r="G239" s="45"/>
      <c r="H239" s="53">
        <f>Table2[[#This Row],[Column6]]*Table2[[#This Row],[Column5]]</f>
        <v>0</v>
      </c>
      <c r="I239" s="13" t="s">
        <v>413</v>
      </c>
      <c r="J239" s="13">
        <v>1.44</v>
      </c>
      <c r="K239" s="55">
        <f t="shared" si="3"/>
        <v>26.66</v>
      </c>
      <c r="L239" s="58">
        <f>(Table2[[#This Row],[Column5]]-Table2[[#This Row],[Column9]])*Table2[[#This Row],[Column6]]</f>
        <v>0</v>
      </c>
      <c r="M239" s="53">
        <f>((Table2[[#This Row],[Column5]]-Table2[[#This Row],[Column9]])*Table2[[#This Row],[Column6]])*0.75</f>
        <v>0</v>
      </c>
      <c r="N239" s="17">
        <f>(Table2[[#This Row],[Column5]]-Table2[[#This Row],[Column9]])/Table2[[#This Row],[Column5]]</f>
        <v>0.94875444839857648</v>
      </c>
      <c r="O239" s="116"/>
    </row>
    <row r="240" spans="2:15" x14ac:dyDescent="0.35">
      <c r="B240" s="8" t="s">
        <v>411</v>
      </c>
      <c r="C240" s="9" t="s">
        <v>418</v>
      </c>
      <c r="D240" s="10" t="s">
        <v>153</v>
      </c>
      <c r="E240" s="11" t="s">
        <v>420</v>
      </c>
      <c r="F240" s="12">
        <v>28.1</v>
      </c>
      <c r="G240" s="45"/>
      <c r="H240" s="53">
        <f>Table2[[#This Row],[Column6]]*Table2[[#This Row],[Column5]]</f>
        <v>0</v>
      </c>
      <c r="I240" s="13" t="s">
        <v>413</v>
      </c>
      <c r="J240" s="13">
        <v>1.44</v>
      </c>
      <c r="K240" s="55">
        <f t="shared" si="3"/>
        <v>26.66</v>
      </c>
      <c r="L240" s="58">
        <f>(Table2[[#This Row],[Column5]]-Table2[[#This Row],[Column9]])*Table2[[#This Row],[Column6]]</f>
        <v>0</v>
      </c>
      <c r="M240" s="53">
        <f>((Table2[[#This Row],[Column5]]-Table2[[#This Row],[Column9]])*Table2[[#This Row],[Column6]])*0.75</f>
        <v>0</v>
      </c>
      <c r="N240" s="17">
        <f>(Table2[[#This Row],[Column5]]-Table2[[#This Row],[Column9]])/Table2[[#This Row],[Column5]]</f>
        <v>0.94875444839857648</v>
      </c>
      <c r="O240" s="116"/>
    </row>
    <row r="241" spans="2:15" x14ac:dyDescent="0.35">
      <c r="B241" s="8" t="s">
        <v>421</v>
      </c>
      <c r="C241" s="9" t="s">
        <v>422</v>
      </c>
      <c r="D241" s="10" t="s">
        <v>423</v>
      </c>
      <c r="E241" s="11" t="s">
        <v>424</v>
      </c>
      <c r="F241" s="12">
        <v>9.19</v>
      </c>
      <c r="G241" s="45"/>
      <c r="H241" s="53">
        <f>Table2[[#This Row],[Column6]]*Table2[[#This Row],[Column5]]</f>
        <v>0</v>
      </c>
      <c r="I241" s="13" t="s">
        <v>425</v>
      </c>
      <c r="J241" s="13">
        <v>0.1</v>
      </c>
      <c r="K241" s="55">
        <f t="shared" si="3"/>
        <v>9.09</v>
      </c>
      <c r="L241" s="58">
        <f>(Table2[[#This Row],[Column5]]-Table2[[#This Row],[Column9]])*Table2[[#This Row],[Column6]]</f>
        <v>0</v>
      </c>
      <c r="M241" s="53">
        <f>((Table2[[#This Row],[Column5]]-Table2[[#This Row],[Column9]])*Table2[[#This Row],[Column6]])*0.75</f>
        <v>0</v>
      </c>
      <c r="N241" s="17">
        <f>(Table2[[#This Row],[Column5]]-Table2[[#This Row],[Column9]])/Table2[[#This Row],[Column5]]</f>
        <v>0.98911860718171929</v>
      </c>
      <c r="O241" s="116"/>
    </row>
    <row r="242" spans="2:15" x14ac:dyDescent="0.35">
      <c r="B242" s="8" t="s">
        <v>421</v>
      </c>
      <c r="C242" s="9" t="s">
        <v>426</v>
      </c>
      <c r="D242" s="10" t="s">
        <v>427</v>
      </c>
      <c r="E242" s="11" t="s">
        <v>428</v>
      </c>
      <c r="F242" s="12">
        <v>9.19</v>
      </c>
      <c r="G242" s="45"/>
      <c r="H242" s="53">
        <f>Table2[[#This Row],[Column6]]*Table2[[#This Row],[Column5]]</f>
        <v>0</v>
      </c>
      <c r="I242" s="13" t="s">
        <v>425</v>
      </c>
      <c r="J242" s="13">
        <v>0.1</v>
      </c>
      <c r="K242" s="55">
        <f t="shared" si="3"/>
        <v>9.09</v>
      </c>
      <c r="L242" s="58">
        <f>(Table2[[#This Row],[Column5]]-Table2[[#This Row],[Column9]])*Table2[[#This Row],[Column6]]</f>
        <v>0</v>
      </c>
      <c r="M242" s="53">
        <f>((Table2[[#This Row],[Column5]]-Table2[[#This Row],[Column9]])*Table2[[#This Row],[Column6]])*0.75</f>
        <v>0</v>
      </c>
      <c r="N242" s="17">
        <f>(Table2[[#This Row],[Column5]]-Table2[[#This Row],[Column9]])/Table2[[#This Row],[Column5]]</f>
        <v>0.98911860718171929</v>
      </c>
      <c r="O242" s="116"/>
    </row>
    <row r="243" spans="2:15" x14ac:dyDescent="0.35">
      <c r="B243" s="8" t="s">
        <v>421</v>
      </c>
      <c r="C243" s="9" t="s">
        <v>429</v>
      </c>
      <c r="D243" s="10" t="s">
        <v>430</v>
      </c>
      <c r="E243" s="11" t="s">
        <v>431</v>
      </c>
      <c r="F243" s="12">
        <v>9.19</v>
      </c>
      <c r="G243" s="45"/>
      <c r="H243" s="53">
        <f>Table2[[#This Row],[Column6]]*Table2[[#This Row],[Column5]]</f>
        <v>0</v>
      </c>
      <c r="I243" s="13" t="s">
        <v>425</v>
      </c>
      <c r="J243" s="13">
        <v>0.1</v>
      </c>
      <c r="K243" s="55">
        <f t="shared" si="3"/>
        <v>9.09</v>
      </c>
      <c r="L243" s="58">
        <f>(Table2[[#This Row],[Column5]]-Table2[[#This Row],[Column9]])*Table2[[#This Row],[Column6]]</f>
        <v>0</v>
      </c>
      <c r="M243" s="53">
        <f>((Table2[[#This Row],[Column5]]-Table2[[#This Row],[Column9]])*Table2[[#This Row],[Column6]])*0.75</f>
        <v>0</v>
      </c>
      <c r="N243" s="17">
        <f>(Table2[[#This Row],[Column5]]-Table2[[#This Row],[Column9]])/Table2[[#This Row],[Column5]]</f>
        <v>0.98911860718171929</v>
      </c>
      <c r="O243" s="116"/>
    </row>
    <row r="244" spans="2:15" x14ac:dyDescent="0.35">
      <c r="B244" s="8" t="s">
        <v>421</v>
      </c>
      <c r="C244" s="9" t="s">
        <v>432</v>
      </c>
      <c r="D244" s="10" t="s">
        <v>433</v>
      </c>
      <c r="E244" s="11" t="s">
        <v>434</v>
      </c>
      <c r="F244" s="12">
        <v>9.19</v>
      </c>
      <c r="G244" s="45"/>
      <c r="H244" s="53">
        <f>Table2[[#This Row],[Column6]]*Table2[[#This Row],[Column5]]</f>
        <v>0</v>
      </c>
      <c r="I244" s="13" t="s">
        <v>425</v>
      </c>
      <c r="J244" s="13">
        <v>0.1</v>
      </c>
      <c r="K244" s="55">
        <f t="shared" si="3"/>
        <v>9.09</v>
      </c>
      <c r="L244" s="58">
        <f>(Table2[[#This Row],[Column5]]-Table2[[#This Row],[Column9]])*Table2[[#This Row],[Column6]]</f>
        <v>0</v>
      </c>
      <c r="M244" s="53">
        <f>((Table2[[#This Row],[Column5]]-Table2[[#This Row],[Column9]])*Table2[[#This Row],[Column6]])*0.75</f>
        <v>0</v>
      </c>
      <c r="N244" s="17">
        <f>(Table2[[#This Row],[Column5]]-Table2[[#This Row],[Column9]])/Table2[[#This Row],[Column5]]</f>
        <v>0.98911860718171929</v>
      </c>
      <c r="O244" s="116"/>
    </row>
    <row r="245" spans="2:15" x14ac:dyDescent="0.35">
      <c r="B245" s="8" t="s">
        <v>421</v>
      </c>
      <c r="C245" s="9" t="s">
        <v>435</v>
      </c>
      <c r="D245" s="10" t="s">
        <v>436</v>
      </c>
      <c r="E245" s="11" t="s">
        <v>437</v>
      </c>
      <c r="F245" s="12">
        <v>9.19</v>
      </c>
      <c r="G245" s="45"/>
      <c r="H245" s="53">
        <f>Table2[[#This Row],[Column6]]*Table2[[#This Row],[Column5]]</f>
        <v>0</v>
      </c>
      <c r="I245" s="13" t="s">
        <v>425</v>
      </c>
      <c r="J245" s="13">
        <v>0.1</v>
      </c>
      <c r="K245" s="55">
        <f t="shared" si="3"/>
        <v>9.09</v>
      </c>
      <c r="L245" s="58">
        <f>(Table2[[#This Row],[Column5]]-Table2[[#This Row],[Column9]])*Table2[[#This Row],[Column6]]</f>
        <v>0</v>
      </c>
      <c r="M245" s="53">
        <f>((Table2[[#This Row],[Column5]]-Table2[[#This Row],[Column9]])*Table2[[#This Row],[Column6]])*0.75</f>
        <v>0</v>
      </c>
      <c r="N245" s="17">
        <f>(Table2[[#This Row],[Column5]]-Table2[[#This Row],[Column9]])/Table2[[#This Row],[Column5]]</f>
        <v>0.98911860718171929</v>
      </c>
      <c r="O245" s="116"/>
    </row>
    <row r="246" spans="2:15" x14ac:dyDescent="0.35">
      <c r="B246" s="8" t="s">
        <v>421</v>
      </c>
      <c r="C246" s="9" t="s">
        <v>438</v>
      </c>
      <c r="D246" s="10" t="s">
        <v>439</v>
      </c>
      <c r="E246" s="11" t="s">
        <v>440</v>
      </c>
      <c r="F246" s="12">
        <v>9.19</v>
      </c>
      <c r="G246" s="45"/>
      <c r="H246" s="53">
        <f>Table2[[#This Row],[Column6]]*Table2[[#This Row],[Column5]]</f>
        <v>0</v>
      </c>
      <c r="I246" s="13" t="s">
        <v>425</v>
      </c>
      <c r="J246" s="13">
        <v>0.1</v>
      </c>
      <c r="K246" s="55">
        <f t="shared" si="3"/>
        <v>9.09</v>
      </c>
      <c r="L246" s="58">
        <f>(Table2[[#This Row],[Column5]]-Table2[[#This Row],[Column9]])*Table2[[#This Row],[Column6]]</f>
        <v>0</v>
      </c>
      <c r="M246" s="53">
        <f>((Table2[[#This Row],[Column5]]-Table2[[#This Row],[Column9]])*Table2[[#This Row],[Column6]])*0.75</f>
        <v>0</v>
      </c>
      <c r="N246" s="17">
        <f>(Table2[[#This Row],[Column5]]-Table2[[#This Row],[Column9]])/Table2[[#This Row],[Column5]]</f>
        <v>0.98911860718171929</v>
      </c>
      <c r="O246" s="116"/>
    </row>
    <row r="247" spans="2:15" x14ac:dyDescent="0.35">
      <c r="B247" s="8" t="s">
        <v>421</v>
      </c>
      <c r="C247" s="9" t="s">
        <v>441</v>
      </c>
      <c r="D247" s="10" t="s">
        <v>439</v>
      </c>
      <c r="E247" s="11" t="s">
        <v>442</v>
      </c>
      <c r="F247" s="12">
        <v>9.19</v>
      </c>
      <c r="G247" s="45"/>
      <c r="H247" s="53">
        <f>Table2[[#This Row],[Column6]]*Table2[[#This Row],[Column5]]</f>
        <v>0</v>
      </c>
      <c r="I247" s="13" t="s">
        <v>425</v>
      </c>
      <c r="J247" s="13">
        <v>0.1</v>
      </c>
      <c r="K247" s="55">
        <f t="shared" si="3"/>
        <v>9.09</v>
      </c>
      <c r="L247" s="58">
        <f>(Table2[[#This Row],[Column5]]-Table2[[#This Row],[Column9]])*Table2[[#This Row],[Column6]]</f>
        <v>0</v>
      </c>
      <c r="M247" s="53">
        <f>((Table2[[#This Row],[Column5]]-Table2[[#This Row],[Column9]])*Table2[[#This Row],[Column6]])*0.75</f>
        <v>0</v>
      </c>
      <c r="N247" s="17">
        <f>(Table2[[#This Row],[Column5]]-Table2[[#This Row],[Column9]])/Table2[[#This Row],[Column5]]</f>
        <v>0.98911860718171929</v>
      </c>
      <c r="O247" s="116"/>
    </row>
    <row r="248" spans="2:15" x14ac:dyDescent="0.35">
      <c r="B248" s="8" t="s">
        <v>421</v>
      </c>
      <c r="C248" s="9" t="s">
        <v>443</v>
      </c>
      <c r="D248" s="10" t="s">
        <v>444</v>
      </c>
      <c r="E248" s="11" t="s">
        <v>445</v>
      </c>
      <c r="F248" s="12">
        <v>9.19</v>
      </c>
      <c r="G248" s="45"/>
      <c r="H248" s="53">
        <f>Table2[[#This Row],[Column6]]*Table2[[#This Row],[Column5]]</f>
        <v>0</v>
      </c>
      <c r="I248" s="13" t="s">
        <v>425</v>
      </c>
      <c r="J248" s="13">
        <v>0.1</v>
      </c>
      <c r="K248" s="55">
        <f t="shared" si="3"/>
        <v>9.09</v>
      </c>
      <c r="L248" s="58">
        <f>(Table2[[#This Row],[Column5]]-Table2[[#This Row],[Column9]])*Table2[[#This Row],[Column6]]</f>
        <v>0</v>
      </c>
      <c r="M248" s="53">
        <f>((Table2[[#This Row],[Column5]]-Table2[[#This Row],[Column9]])*Table2[[#This Row],[Column6]])*0.75</f>
        <v>0</v>
      </c>
      <c r="N248" s="17">
        <f>(Table2[[#This Row],[Column5]]-Table2[[#This Row],[Column9]])/Table2[[#This Row],[Column5]]</f>
        <v>0.98911860718171929</v>
      </c>
      <c r="O248" s="116"/>
    </row>
    <row r="249" spans="2:15" x14ac:dyDescent="0.35">
      <c r="B249" s="8" t="s">
        <v>421</v>
      </c>
      <c r="C249" s="9" t="s">
        <v>446</v>
      </c>
      <c r="D249" s="10" t="s">
        <v>447</v>
      </c>
      <c r="E249" s="11">
        <v>75854030730</v>
      </c>
      <c r="F249" s="12">
        <v>9.19</v>
      </c>
      <c r="G249" s="45"/>
      <c r="H249" s="53">
        <f>Table2[[#This Row],[Column6]]*Table2[[#This Row],[Column5]]</f>
        <v>0</v>
      </c>
      <c r="I249" s="13" t="s">
        <v>425</v>
      </c>
      <c r="J249" s="13">
        <v>0.1</v>
      </c>
      <c r="K249" s="55">
        <f t="shared" si="3"/>
        <v>9.09</v>
      </c>
      <c r="L249" s="58">
        <f>(Table2[[#This Row],[Column5]]-Table2[[#This Row],[Column9]])*Table2[[#This Row],[Column6]]</f>
        <v>0</v>
      </c>
      <c r="M249" s="53">
        <f>((Table2[[#This Row],[Column5]]-Table2[[#This Row],[Column9]])*Table2[[#This Row],[Column6]])*0.75</f>
        <v>0</v>
      </c>
      <c r="N249" s="17">
        <f>(Table2[[#This Row],[Column5]]-Table2[[#This Row],[Column9]])/Table2[[#This Row],[Column5]]</f>
        <v>0.98911860718171929</v>
      </c>
      <c r="O249" s="116"/>
    </row>
    <row r="250" spans="2:15" x14ac:dyDescent="0.35">
      <c r="B250" s="8" t="s">
        <v>448</v>
      </c>
      <c r="C250" s="9" t="s">
        <v>236</v>
      </c>
      <c r="D250" s="10" t="s">
        <v>153</v>
      </c>
      <c r="E250" s="11" t="s">
        <v>449</v>
      </c>
      <c r="F250" s="12">
        <v>28.1</v>
      </c>
      <c r="G250" s="45"/>
      <c r="H250" s="53">
        <f>Table2[[#This Row],[Column6]]*Table2[[#This Row],[Column5]]</f>
        <v>0</v>
      </c>
      <c r="I250" s="13" t="s">
        <v>413</v>
      </c>
      <c r="J250" s="13">
        <v>1.44</v>
      </c>
      <c r="K250" s="55">
        <f t="shared" si="3"/>
        <v>26.66</v>
      </c>
      <c r="L250" s="58">
        <f>(Table2[[#This Row],[Column5]]-Table2[[#This Row],[Column9]])*Table2[[#This Row],[Column6]]</f>
        <v>0</v>
      </c>
      <c r="M250" s="53">
        <f>((Table2[[#This Row],[Column5]]-Table2[[#This Row],[Column9]])*Table2[[#This Row],[Column6]])*0.75</f>
        <v>0</v>
      </c>
      <c r="N250" s="17">
        <f>(Table2[[#This Row],[Column5]]-Table2[[#This Row],[Column9]])/Table2[[#This Row],[Column5]]</f>
        <v>0.94875444839857648</v>
      </c>
      <c r="O250" s="116"/>
    </row>
    <row r="251" spans="2:15" x14ac:dyDescent="0.35">
      <c r="B251" s="8" t="s">
        <v>448</v>
      </c>
      <c r="C251" s="9" t="s">
        <v>275</v>
      </c>
      <c r="D251" s="10" t="s">
        <v>153</v>
      </c>
      <c r="E251" s="11" t="s">
        <v>450</v>
      </c>
      <c r="F251" s="12">
        <v>28.1</v>
      </c>
      <c r="G251" s="45"/>
      <c r="H251" s="53">
        <f>Table2[[#This Row],[Column6]]*Table2[[#This Row],[Column5]]</f>
        <v>0</v>
      </c>
      <c r="I251" s="13" t="s">
        <v>413</v>
      </c>
      <c r="J251" s="13">
        <v>1.44</v>
      </c>
      <c r="K251" s="55">
        <f t="shared" si="3"/>
        <v>26.66</v>
      </c>
      <c r="L251" s="58">
        <f>(Table2[[#This Row],[Column5]]-Table2[[#This Row],[Column9]])*Table2[[#This Row],[Column6]]</f>
        <v>0</v>
      </c>
      <c r="M251" s="53">
        <f>((Table2[[#This Row],[Column5]]-Table2[[#This Row],[Column9]])*Table2[[#This Row],[Column6]])*0.75</f>
        <v>0</v>
      </c>
      <c r="N251" s="17">
        <f>(Table2[[#This Row],[Column5]]-Table2[[#This Row],[Column9]])/Table2[[#This Row],[Column5]]</f>
        <v>0.94875444839857648</v>
      </c>
      <c r="O251" s="116"/>
    </row>
    <row r="252" spans="2:15" x14ac:dyDescent="0.35">
      <c r="B252" s="8" t="s">
        <v>448</v>
      </c>
      <c r="C252" s="9" t="s">
        <v>451</v>
      </c>
      <c r="D252" s="10" t="s">
        <v>153</v>
      </c>
      <c r="E252" s="11" t="s">
        <v>452</v>
      </c>
      <c r="F252" s="12">
        <v>28.1</v>
      </c>
      <c r="G252" s="45"/>
      <c r="H252" s="53">
        <f>Table2[[#This Row],[Column6]]*Table2[[#This Row],[Column5]]</f>
        <v>0</v>
      </c>
      <c r="I252" s="13" t="s">
        <v>413</v>
      </c>
      <c r="J252" s="13">
        <v>1.44</v>
      </c>
      <c r="K252" s="55">
        <f t="shared" si="3"/>
        <v>26.66</v>
      </c>
      <c r="L252" s="58">
        <f>(Table2[[#This Row],[Column5]]-Table2[[#This Row],[Column9]])*Table2[[#This Row],[Column6]]</f>
        <v>0</v>
      </c>
      <c r="M252" s="53">
        <f>((Table2[[#This Row],[Column5]]-Table2[[#This Row],[Column9]])*Table2[[#This Row],[Column6]])*0.75</f>
        <v>0</v>
      </c>
      <c r="N252" s="17">
        <f>(Table2[[#This Row],[Column5]]-Table2[[#This Row],[Column9]])/Table2[[#This Row],[Column5]]</f>
        <v>0.94875444839857648</v>
      </c>
      <c r="O252" s="116"/>
    </row>
    <row r="253" spans="2:15" x14ac:dyDescent="0.35">
      <c r="B253" s="8" t="s">
        <v>453</v>
      </c>
      <c r="C253" s="9" t="s">
        <v>111</v>
      </c>
      <c r="D253" s="10" t="s">
        <v>171</v>
      </c>
      <c r="E253" s="11" t="s">
        <v>454</v>
      </c>
      <c r="F253" s="12">
        <v>802</v>
      </c>
      <c r="G253" s="45"/>
      <c r="H253" s="53">
        <f>Table2[[#This Row],[Column6]]*Table2[[#This Row],[Column5]]</f>
        <v>0</v>
      </c>
      <c r="I253" s="13" t="s">
        <v>199</v>
      </c>
      <c r="J253" s="13">
        <v>34.200000000000003</v>
      </c>
      <c r="K253" s="55">
        <f t="shared" si="3"/>
        <v>767.8</v>
      </c>
      <c r="L253" s="58">
        <f>(Table2[[#This Row],[Column5]]-Table2[[#This Row],[Column9]])*Table2[[#This Row],[Column6]]</f>
        <v>0</v>
      </c>
      <c r="M253" s="53">
        <f>((Table2[[#This Row],[Column5]]-Table2[[#This Row],[Column9]])*Table2[[#This Row],[Column6]])*0.75</f>
        <v>0</v>
      </c>
      <c r="N253" s="17">
        <f>(Table2[[#This Row],[Column5]]-Table2[[#This Row],[Column9]])/Table2[[#This Row],[Column5]]</f>
        <v>0.95735660847880288</v>
      </c>
      <c r="O253" s="116"/>
    </row>
    <row r="254" spans="2:15" x14ac:dyDescent="0.35">
      <c r="B254" s="8" t="s">
        <v>455</v>
      </c>
      <c r="C254" s="9" t="s">
        <v>456</v>
      </c>
      <c r="D254" s="10" t="s">
        <v>70</v>
      </c>
      <c r="E254" s="11" t="s">
        <v>457</v>
      </c>
      <c r="F254" s="12">
        <v>48.76</v>
      </c>
      <c r="G254" s="45"/>
      <c r="H254" s="53">
        <f>Table2[[#This Row],[Column6]]*Table2[[#This Row],[Column5]]</f>
        <v>0</v>
      </c>
      <c r="I254" s="13" t="s">
        <v>458</v>
      </c>
      <c r="J254" s="13">
        <v>6.46</v>
      </c>
      <c r="K254" s="55">
        <f t="shared" si="3"/>
        <v>42.3</v>
      </c>
      <c r="L254" s="58">
        <f>(Table2[[#This Row],[Column5]]-Table2[[#This Row],[Column9]])*Table2[[#This Row],[Column6]]</f>
        <v>0</v>
      </c>
      <c r="M254" s="53">
        <f>((Table2[[#This Row],[Column5]]-Table2[[#This Row],[Column9]])*Table2[[#This Row],[Column6]])*0.75</f>
        <v>0</v>
      </c>
      <c r="N254" s="17">
        <f>(Table2[[#This Row],[Column5]]-Table2[[#This Row],[Column9]])/Table2[[#This Row],[Column5]]</f>
        <v>0.86751435602953242</v>
      </c>
      <c r="O254" s="116"/>
    </row>
    <row r="255" spans="2:15" x14ac:dyDescent="0.35">
      <c r="B255" s="8" t="s">
        <v>455</v>
      </c>
      <c r="C255" s="9" t="s">
        <v>456</v>
      </c>
      <c r="D255" s="10" t="s">
        <v>70</v>
      </c>
      <c r="E255" s="11" t="s">
        <v>459</v>
      </c>
      <c r="F255" s="12">
        <v>48.76</v>
      </c>
      <c r="G255" s="45"/>
      <c r="H255" s="53">
        <f>Table2[[#This Row],[Column6]]*Table2[[#This Row],[Column5]]</f>
        <v>0</v>
      </c>
      <c r="I255" s="13" t="s">
        <v>458</v>
      </c>
      <c r="J255" s="13">
        <v>6.46</v>
      </c>
      <c r="K255" s="55">
        <f t="shared" si="3"/>
        <v>42.3</v>
      </c>
      <c r="L255" s="58">
        <f>(Table2[[#This Row],[Column5]]-Table2[[#This Row],[Column9]])*Table2[[#This Row],[Column6]]</f>
        <v>0</v>
      </c>
      <c r="M255" s="53">
        <f>((Table2[[#This Row],[Column5]]-Table2[[#This Row],[Column9]])*Table2[[#This Row],[Column6]])*0.75</f>
        <v>0</v>
      </c>
      <c r="N255" s="17">
        <f>(Table2[[#This Row],[Column5]]-Table2[[#This Row],[Column9]])/Table2[[#This Row],[Column5]]</f>
        <v>0.86751435602953242</v>
      </c>
      <c r="O255" s="116"/>
    </row>
    <row r="256" spans="2:15" x14ac:dyDescent="0.35">
      <c r="B256" s="8" t="s">
        <v>455</v>
      </c>
      <c r="C256" s="9" t="s">
        <v>158</v>
      </c>
      <c r="D256" s="10" t="s">
        <v>70</v>
      </c>
      <c r="E256" s="11" t="s">
        <v>460</v>
      </c>
      <c r="F256" s="12">
        <v>48.76</v>
      </c>
      <c r="G256" s="45"/>
      <c r="H256" s="53">
        <f>Table2[[#This Row],[Column6]]*Table2[[#This Row],[Column5]]</f>
        <v>0</v>
      </c>
      <c r="I256" s="13" t="s">
        <v>458</v>
      </c>
      <c r="J256" s="13">
        <v>6.46</v>
      </c>
      <c r="K256" s="55">
        <f t="shared" si="3"/>
        <v>42.3</v>
      </c>
      <c r="L256" s="58">
        <f>(Table2[[#This Row],[Column5]]-Table2[[#This Row],[Column9]])*Table2[[#This Row],[Column6]]</f>
        <v>0</v>
      </c>
      <c r="M256" s="53">
        <f>((Table2[[#This Row],[Column5]]-Table2[[#This Row],[Column9]])*Table2[[#This Row],[Column6]])*0.75</f>
        <v>0</v>
      </c>
      <c r="N256" s="17">
        <f>(Table2[[#This Row],[Column5]]-Table2[[#This Row],[Column9]])/Table2[[#This Row],[Column5]]</f>
        <v>0.86751435602953242</v>
      </c>
      <c r="O256" s="116"/>
    </row>
    <row r="257" spans="2:15" x14ac:dyDescent="0.35">
      <c r="B257" s="8" t="s">
        <v>455</v>
      </c>
      <c r="C257" s="9" t="s">
        <v>158</v>
      </c>
      <c r="D257" s="10" t="s">
        <v>70</v>
      </c>
      <c r="E257" s="11" t="s">
        <v>461</v>
      </c>
      <c r="F257" s="12">
        <v>48.76</v>
      </c>
      <c r="G257" s="45"/>
      <c r="H257" s="53">
        <f>Table2[[#This Row],[Column6]]*Table2[[#This Row],[Column5]]</f>
        <v>0</v>
      </c>
      <c r="I257" s="13" t="s">
        <v>458</v>
      </c>
      <c r="J257" s="13">
        <v>6.46</v>
      </c>
      <c r="K257" s="55">
        <f t="shared" si="3"/>
        <v>42.3</v>
      </c>
      <c r="L257" s="58">
        <f>(Table2[[#This Row],[Column5]]-Table2[[#This Row],[Column9]])*Table2[[#This Row],[Column6]]</f>
        <v>0</v>
      </c>
      <c r="M257" s="53">
        <f>((Table2[[#This Row],[Column5]]-Table2[[#This Row],[Column9]])*Table2[[#This Row],[Column6]])*0.75</f>
        <v>0</v>
      </c>
      <c r="N257" s="17">
        <f>(Table2[[#This Row],[Column5]]-Table2[[#This Row],[Column9]])/Table2[[#This Row],[Column5]]</f>
        <v>0.86751435602953242</v>
      </c>
      <c r="O257" s="116"/>
    </row>
    <row r="258" spans="2:15" x14ac:dyDescent="0.35">
      <c r="B258" s="8" t="s">
        <v>455</v>
      </c>
      <c r="C258" s="9" t="s">
        <v>462</v>
      </c>
      <c r="D258" s="10" t="s">
        <v>70</v>
      </c>
      <c r="E258" s="11" t="s">
        <v>463</v>
      </c>
      <c r="F258" s="12">
        <v>48.76</v>
      </c>
      <c r="G258" s="45"/>
      <c r="H258" s="53">
        <f>Table2[[#This Row],[Column6]]*Table2[[#This Row],[Column5]]</f>
        <v>0</v>
      </c>
      <c r="I258" s="13" t="s">
        <v>458</v>
      </c>
      <c r="J258" s="13">
        <v>6.46</v>
      </c>
      <c r="K258" s="55">
        <f t="shared" si="3"/>
        <v>42.3</v>
      </c>
      <c r="L258" s="58">
        <f>(Table2[[#This Row],[Column5]]-Table2[[#This Row],[Column9]])*Table2[[#This Row],[Column6]]</f>
        <v>0</v>
      </c>
      <c r="M258" s="53">
        <f>((Table2[[#This Row],[Column5]]-Table2[[#This Row],[Column9]])*Table2[[#This Row],[Column6]])*0.75</f>
        <v>0</v>
      </c>
      <c r="N258" s="17">
        <f>(Table2[[#This Row],[Column5]]-Table2[[#This Row],[Column9]])/Table2[[#This Row],[Column5]]</f>
        <v>0.86751435602953242</v>
      </c>
      <c r="O258" s="116"/>
    </row>
    <row r="259" spans="2:15" x14ac:dyDescent="0.35">
      <c r="B259" s="8" t="s">
        <v>455</v>
      </c>
      <c r="C259" s="9" t="s">
        <v>462</v>
      </c>
      <c r="D259" s="10" t="s">
        <v>70</v>
      </c>
      <c r="E259" s="11" t="s">
        <v>464</v>
      </c>
      <c r="F259" s="12">
        <v>48.76</v>
      </c>
      <c r="G259" s="45"/>
      <c r="H259" s="53">
        <f>Table2[[#This Row],[Column6]]*Table2[[#This Row],[Column5]]</f>
        <v>0</v>
      </c>
      <c r="I259" s="13" t="s">
        <v>458</v>
      </c>
      <c r="J259" s="13">
        <v>6.46</v>
      </c>
      <c r="K259" s="55">
        <f t="shared" si="3"/>
        <v>42.3</v>
      </c>
      <c r="L259" s="58">
        <f>(Table2[[#This Row],[Column5]]-Table2[[#This Row],[Column9]])*Table2[[#This Row],[Column6]]</f>
        <v>0</v>
      </c>
      <c r="M259" s="53">
        <f>((Table2[[#This Row],[Column5]]-Table2[[#This Row],[Column9]])*Table2[[#This Row],[Column6]])*0.75</f>
        <v>0</v>
      </c>
      <c r="N259" s="17">
        <f>(Table2[[#This Row],[Column5]]-Table2[[#This Row],[Column9]])/Table2[[#This Row],[Column5]]</f>
        <v>0.86751435602953242</v>
      </c>
      <c r="O259" s="116"/>
    </row>
    <row r="260" spans="2:15" x14ac:dyDescent="0.35">
      <c r="B260" s="8" t="s">
        <v>455</v>
      </c>
      <c r="C260" s="9" t="s">
        <v>465</v>
      </c>
      <c r="D260" s="10" t="s">
        <v>70</v>
      </c>
      <c r="E260" s="11" t="s">
        <v>466</v>
      </c>
      <c r="F260" s="12">
        <v>48.76</v>
      </c>
      <c r="G260" s="45"/>
      <c r="H260" s="53">
        <f>Table2[[#This Row],[Column6]]*Table2[[#This Row],[Column5]]</f>
        <v>0</v>
      </c>
      <c r="I260" s="13" t="s">
        <v>458</v>
      </c>
      <c r="J260" s="13">
        <v>6.46</v>
      </c>
      <c r="K260" s="55">
        <f t="shared" si="3"/>
        <v>42.3</v>
      </c>
      <c r="L260" s="58">
        <f>(Table2[[#This Row],[Column5]]-Table2[[#This Row],[Column9]])*Table2[[#This Row],[Column6]]</f>
        <v>0</v>
      </c>
      <c r="M260" s="53">
        <f>((Table2[[#This Row],[Column5]]-Table2[[#This Row],[Column9]])*Table2[[#This Row],[Column6]])*0.75</f>
        <v>0</v>
      </c>
      <c r="N260" s="17">
        <f>(Table2[[#This Row],[Column5]]-Table2[[#This Row],[Column9]])/Table2[[#This Row],[Column5]]</f>
        <v>0.86751435602953242</v>
      </c>
      <c r="O260" s="116"/>
    </row>
    <row r="261" spans="2:15" x14ac:dyDescent="0.35">
      <c r="B261" s="8" t="s">
        <v>455</v>
      </c>
      <c r="C261" s="9" t="s">
        <v>465</v>
      </c>
      <c r="D261" s="10" t="s">
        <v>70</v>
      </c>
      <c r="E261" s="11" t="s">
        <v>467</v>
      </c>
      <c r="F261" s="12">
        <v>48.76</v>
      </c>
      <c r="G261" s="45"/>
      <c r="H261" s="53">
        <f>Table2[[#This Row],[Column6]]*Table2[[#This Row],[Column5]]</f>
        <v>0</v>
      </c>
      <c r="I261" s="13" t="s">
        <v>458</v>
      </c>
      <c r="J261" s="13">
        <v>6.46</v>
      </c>
      <c r="K261" s="55">
        <f t="shared" si="3"/>
        <v>42.3</v>
      </c>
      <c r="L261" s="58">
        <f>(Table2[[#This Row],[Column5]]-Table2[[#This Row],[Column9]])*Table2[[#This Row],[Column6]]</f>
        <v>0</v>
      </c>
      <c r="M261" s="53">
        <f>((Table2[[#This Row],[Column5]]-Table2[[#This Row],[Column9]])*Table2[[#This Row],[Column6]])*0.75</f>
        <v>0</v>
      </c>
      <c r="N261" s="17">
        <f>(Table2[[#This Row],[Column5]]-Table2[[#This Row],[Column9]])/Table2[[#This Row],[Column5]]</f>
        <v>0.86751435602953242</v>
      </c>
      <c r="O261" s="116"/>
    </row>
    <row r="262" spans="2:15" x14ac:dyDescent="0.35">
      <c r="B262" s="8" t="s">
        <v>455</v>
      </c>
      <c r="C262" s="9" t="s">
        <v>468</v>
      </c>
      <c r="D262" s="10" t="s">
        <v>70</v>
      </c>
      <c r="E262" s="11" t="s">
        <v>469</v>
      </c>
      <c r="F262" s="12">
        <v>48.76</v>
      </c>
      <c r="G262" s="45"/>
      <c r="H262" s="53">
        <f>Table2[[#This Row],[Column6]]*Table2[[#This Row],[Column5]]</f>
        <v>0</v>
      </c>
      <c r="I262" s="13" t="s">
        <v>458</v>
      </c>
      <c r="J262" s="13">
        <v>6.46</v>
      </c>
      <c r="K262" s="55">
        <f t="shared" si="3"/>
        <v>42.3</v>
      </c>
      <c r="L262" s="58">
        <f>(Table2[[#This Row],[Column5]]-Table2[[#This Row],[Column9]])*Table2[[#This Row],[Column6]]</f>
        <v>0</v>
      </c>
      <c r="M262" s="53">
        <f>((Table2[[#This Row],[Column5]]-Table2[[#This Row],[Column9]])*Table2[[#This Row],[Column6]])*0.75</f>
        <v>0</v>
      </c>
      <c r="N262" s="17">
        <f>(Table2[[#This Row],[Column5]]-Table2[[#This Row],[Column9]])/Table2[[#This Row],[Column5]]</f>
        <v>0.86751435602953242</v>
      </c>
      <c r="O262" s="116"/>
    </row>
    <row r="263" spans="2:15" x14ac:dyDescent="0.35">
      <c r="B263" s="8" t="s">
        <v>455</v>
      </c>
      <c r="C263" s="9" t="s">
        <v>468</v>
      </c>
      <c r="D263" s="10" t="s">
        <v>70</v>
      </c>
      <c r="E263" s="11" t="s">
        <v>470</v>
      </c>
      <c r="F263" s="12">
        <v>48.76</v>
      </c>
      <c r="G263" s="45"/>
      <c r="H263" s="53">
        <f>Table2[[#This Row],[Column6]]*Table2[[#This Row],[Column5]]</f>
        <v>0</v>
      </c>
      <c r="I263" s="13" t="s">
        <v>458</v>
      </c>
      <c r="J263" s="13">
        <v>6.46</v>
      </c>
      <c r="K263" s="55">
        <f t="shared" si="3"/>
        <v>42.3</v>
      </c>
      <c r="L263" s="58">
        <f>(Table2[[#This Row],[Column5]]-Table2[[#This Row],[Column9]])*Table2[[#This Row],[Column6]]</f>
        <v>0</v>
      </c>
      <c r="M263" s="53">
        <f>((Table2[[#This Row],[Column5]]-Table2[[#This Row],[Column9]])*Table2[[#This Row],[Column6]])*0.75</f>
        <v>0</v>
      </c>
      <c r="N263" s="17">
        <f>(Table2[[#This Row],[Column5]]-Table2[[#This Row],[Column9]])/Table2[[#This Row],[Column5]]</f>
        <v>0.86751435602953242</v>
      </c>
      <c r="O263" s="116"/>
    </row>
    <row r="264" spans="2:15" x14ac:dyDescent="0.35">
      <c r="B264" s="8" t="s">
        <v>471</v>
      </c>
      <c r="C264" s="9" t="s">
        <v>128</v>
      </c>
      <c r="D264" s="10" t="s">
        <v>128</v>
      </c>
      <c r="E264" s="11" t="s">
        <v>472</v>
      </c>
      <c r="F264" s="12">
        <v>628.36</v>
      </c>
      <c r="G264" s="45"/>
      <c r="H264" s="53">
        <f>Table2[[#This Row],[Column6]]*Table2[[#This Row],[Column5]]</f>
        <v>0</v>
      </c>
      <c r="I264" s="13" t="s">
        <v>473</v>
      </c>
      <c r="J264" s="13">
        <v>1.57</v>
      </c>
      <c r="K264" s="55">
        <f t="shared" si="3"/>
        <v>626.79</v>
      </c>
      <c r="L264" s="58">
        <f>(Table2[[#This Row],[Column5]]-Table2[[#This Row],[Column9]])*Table2[[#This Row],[Column6]]</f>
        <v>0</v>
      </c>
      <c r="M264" s="53">
        <f>((Table2[[#This Row],[Column5]]-Table2[[#This Row],[Column9]])*Table2[[#This Row],[Column6]])*0.75</f>
        <v>0</v>
      </c>
      <c r="N264" s="17">
        <f>(Table2[[#This Row],[Column5]]-Table2[[#This Row],[Column9]])/Table2[[#This Row],[Column5]]</f>
        <v>0.99750143229995536</v>
      </c>
      <c r="O264" s="116"/>
    </row>
    <row r="265" spans="2:15" x14ac:dyDescent="0.35">
      <c r="B265" s="8" t="s">
        <v>471</v>
      </c>
      <c r="C265" s="9" t="s">
        <v>128</v>
      </c>
      <c r="D265" s="10" t="s">
        <v>128</v>
      </c>
      <c r="E265" s="11" t="s">
        <v>474</v>
      </c>
      <c r="F265" s="12">
        <v>628.36</v>
      </c>
      <c r="G265" s="45"/>
      <c r="H265" s="53">
        <f>Table2[[#This Row],[Column6]]*Table2[[#This Row],[Column5]]</f>
        <v>0</v>
      </c>
      <c r="I265" s="13" t="s">
        <v>473</v>
      </c>
      <c r="J265" s="13">
        <v>1.57</v>
      </c>
      <c r="K265" s="55">
        <f t="shared" si="3"/>
        <v>626.79</v>
      </c>
      <c r="L265" s="58">
        <f>(Table2[[#This Row],[Column5]]-Table2[[#This Row],[Column9]])*Table2[[#This Row],[Column6]]</f>
        <v>0</v>
      </c>
      <c r="M265" s="53">
        <f>((Table2[[#This Row],[Column5]]-Table2[[#This Row],[Column9]])*Table2[[#This Row],[Column6]])*0.75</f>
        <v>0</v>
      </c>
      <c r="N265" s="17">
        <f>(Table2[[#This Row],[Column5]]-Table2[[#This Row],[Column9]])/Table2[[#This Row],[Column5]]</f>
        <v>0.99750143229995536</v>
      </c>
      <c r="O265" s="116"/>
    </row>
    <row r="266" spans="2:15" x14ac:dyDescent="0.35">
      <c r="B266" s="8" t="s">
        <v>475</v>
      </c>
      <c r="C266" s="9" t="s">
        <v>117</v>
      </c>
      <c r="D266" s="10" t="s">
        <v>171</v>
      </c>
      <c r="E266" s="11" t="s">
        <v>476</v>
      </c>
      <c r="F266" s="12">
        <v>32.82</v>
      </c>
      <c r="G266" s="45"/>
      <c r="H266" s="53">
        <f>Table2[[#This Row],[Column6]]*Table2[[#This Row],[Column5]]</f>
        <v>0</v>
      </c>
      <c r="I266" s="13" t="s">
        <v>477</v>
      </c>
      <c r="J266" s="13">
        <v>0.54</v>
      </c>
      <c r="K266" s="55">
        <f t="shared" si="3"/>
        <v>32.28</v>
      </c>
      <c r="L266" s="58">
        <f>(Table2[[#This Row],[Column5]]-Table2[[#This Row],[Column9]])*Table2[[#This Row],[Column6]]</f>
        <v>0</v>
      </c>
      <c r="M266" s="53">
        <f>((Table2[[#This Row],[Column5]]-Table2[[#This Row],[Column9]])*Table2[[#This Row],[Column6]])*0.75</f>
        <v>0</v>
      </c>
      <c r="N266" s="17">
        <f>(Table2[[#This Row],[Column5]]-Table2[[#This Row],[Column9]])/Table2[[#This Row],[Column5]]</f>
        <v>0.98354661791590492</v>
      </c>
      <c r="O266" s="116"/>
    </row>
    <row r="267" spans="2:15" x14ac:dyDescent="0.35">
      <c r="B267" s="8" t="s">
        <v>475</v>
      </c>
      <c r="C267" s="9" t="s">
        <v>117</v>
      </c>
      <c r="D267" s="10" t="s">
        <v>171</v>
      </c>
      <c r="E267" s="11" t="s">
        <v>478</v>
      </c>
      <c r="F267" s="12">
        <v>32.82</v>
      </c>
      <c r="G267" s="45"/>
      <c r="H267" s="53">
        <f>Table2[[#This Row],[Column6]]*Table2[[#This Row],[Column5]]</f>
        <v>0</v>
      </c>
      <c r="I267" s="13" t="s">
        <v>477</v>
      </c>
      <c r="J267" s="13">
        <v>0.54</v>
      </c>
      <c r="K267" s="55">
        <f t="shared" ref="K267:K294" si="4">F267-J267</f>
        <v>32.28</v>
      </c>
      <c r="L267" s="58">
        <f>(Table2[[#This Row],[Column5]]-Table2[[#This Row],[Column9]])*Table2[[#This Row],[Column6]]</f>
        <v>0</v>
      </c>
      <c r="M267" s="53">
        <f>((Table2[[#This Row],[Column5]]-Table2[[#This Row],[Column9]])*Table2[[#This Row],[Column6]])*0.75</f>
        <v>0</v>
      </c>
      <c r="N267" s="17">
        <f>(Table2[[#This Row],[Column5]]-Table2[[#This Row],[Column9]])/Table2[[#This Row],[Column5]]</f>
        <v>0.98354661791590492</v>
      </c>
      <c r="O267" s="116"/>
    </row>
    <row r="268" spans="2:15" x14ac:dyDescent="0.35">
      <c r="B268" s="8" t="s">
        <v>475</v>
      </c>
      <c r="C268" s="9" t="s">
        <v>117</v>
      </c>
      <c r="D268" s="10" t="s">
        <v>171</v>
      </c>
      <c r="E268" s="11" t="s">
        <v>479</v>
      </c>
      <c r="F268" s="12">
        <v>32.82</v>
      </c>
      <c r="G268" s="45"/>
      <c r="H268" s="53">
        <f>Table2[[#This Row],[Column6]]*Table2[[#This Row],[Column5]]</f>
        <v>0</v>
      </c>
      <c r="I268" s="13" t="s">
        <v>477</v>
      </c>
      <c r="J268" s="13">
        <v>0.54</v>
      </c>
      <c r="K268" s="55">
        <f t="shared" si="4"/>
        <v>32.28</v>
      </c>
      <c r="L268" s="58">
        <f>(Table2[[#This Row],[Column5]]-Table2[[#This Row],[Column9]])*Table2[[#This Row],[Column6]]</f>
        <v>0</v>
      </c>
      <c r="M268" s="53">
        <f>((Table2[[#This Row],[Column5]]-Table2[[#This Row],[Column9]])*Table2[[#This Row],[Column6]])*0.75</f>
        <v>0</v>
      </c>
      <c r="N268" s="17">
        <f>(Table2[[#This Row],[Column5]]-Table2[[#This Row],[Column9]])/Table2[[#This Row],[Column5]]</f>
        <v>0.98354661791590492</v>
      </c>
      <c r="O268" s="116"/>
    </row>
    <row r="269" spans="2:15" x14ac:dyDescent="0.35">
      <c r="B269" s="8" t="s">
        <v>475</v>
      </c>
      <c r="C269" s="9" t="s">
        <v>117</v>
      </c>
      <c r="D269" s="10" t="s">
        <v>171</v>
      </c>
      <c r="E269" s="11" t="s">
        <v>480</v>
      </c>
      <c r="F269" s="12">
        <v>32.82</v>
      </c>
      <c r="G269" s="45"/>
      <c r="H269" s="53">
        <f>Table2[[#This Row],[Column6]]*Table2[[#This Row],[Column5]]</f>
        <v>0</v>
      </c>
      <c r="I269" s="13" t="s">
        <v>477</v>
      </c>
      <c r="J269" s="13">
        <v>0.54</v>
      </c>
      <c r="K269" s="55">
        <f t="shared" si="4"/>
        <v>32.28</v>
      </c>
      <c r="L269" s="58">
        <f>(Table2[[#This Row],[Column5]]-Table2[[#This Row],[Column9]])*Table2[[#This Row],[Column6]]</f>
        <v>0</v>
      </c>
      <c r="M269" s="53">
        <f>((Table2[[#This Row],[Column5]]-Table2[[#This Row],[Column9]])*Table2[[#This Row],[Column6]])*0.75</f>
        <v>0</v>
      </c>
      <c r="N269" s="17">
        <f>(Table2[[#This Row],[Column5]]-Table2[[#This Row],[Column9]])/Table2[[#This Row],[Column5]]</f>
        <v>0.98354661791590492</v>
      </c>
      <c r="O269" s="116"/>
    </row>
    <row r="270" spans="2:15" x14ac:dyDescent="0.35">
      <c r="B270" s="8" t="s">
        <v>481</v>
      </c>
      <c r="C270" s="9" t="s">
        <v>482</v>
      </c>
      <c r="D270" s="10" t="s">
        <v>153</v>
      </c>
      <c r="E270" s="11" t="s">
        <v>483</v>
      </c>
      <c r="F270" s="12">
        <v>49.64</v>
      </c>
      <c r="G270" s="45"/>
      <c r="H270" s="53">
        <f>Table2[[#This Row],[Column6]]*Table2[[#This Row],[Column5]]</f>
        <v>0</v>
      </c>
      <c r="I270" s="13" t="s">
        <v>484</v>
      </c>
      <c r="J270" s="13">
        <v>0.38</v>
      </c>
      <c r="K270" s="55">
        <f t="shared" si="4"/>
        <v>49.26</v>
      </c>
      <c r="L270" s="58">
        <f>(Table2[[#This Row],[Column5]]-Table2[[#This Row],[Column9]])*Table2[[#This Row],[Column6]]</f>
        <v>0</v>
      </c>
      <c r="M270" s="53">
        <f>((Table2[[#This Row],[Column5]]-Table2[[#This Row],[Column9]])*Table2[[#This Row],[Column6]])*0.75</f>
        <v>0</v>
      </c>
      <c r="N270" s="17">
        <f>(Table2[[#This Row],[Column5]]-Table2[[#This Row],[Column9]])/Table2[[#This Row],[Column5]]</f>
        <v>0.99234488315874292</v>
      </c>
      <c r="O270" s="116"/>
    </row>
    <row r="271" spans="2:15" x14ac:dyDescent="0.35">
      <c r="B271" s="8" t="s">
        <v>481</v>
      </c>
      <c r="C271" s="9" t="s">
        <v>485</v>
      </c>
      <c r="D271" s="10" t="s">
        <v>153</v>
      </c>
      <c r="E271" s="11" t="s">
        <v>486</v>
      </c>
      <c r="F271" s="12">
        <v>49.64</v>
      </c>
      <c r="G271" s="45"/>
      <c r="H271" s="53">
        <f>Table2[[#This Row],[Column6]]*Table2[[#This Row],[Column5]]</f>
        <v>0</v>
      </c>
      <c r="I271" s="13" t="s">
        <v>484</v>
      </c>
      <c r="J271" s="13">
        <v>0.38</v>
      </c>
      <c r="K271" s="55">
        <f t="shared" si="4"/>
        <v>49.26</v>
      </c>
      <c r="L271" s="58">
        <f>(Table2[[#This Row],[Column5]]-Table2[[#This Row],[Column9]])*Table2[[#This Row],[Column6]]</f>
        <v>0</v>
      </c>
      <c r="M271" s="53">
        <f>((Table2[[#This Row],[Column5]]-Table2[[#This Row],[Column9]])*Table2[[#This Row],[Column6]])*0.75</f>
        <v>0</v>
      </c>
      <c r="N271" s="17">
        <f>(Table2[[#This Row],[Column5]]-Table2[[#This Row],[Column9]])/Table2[[#This Row],[Column5]]</f>
        <v>0.99234488315874292</v>
      </c>
      <c r="O271" s="116"/>
    </row>
    <row r="272" spans="2:15" x14ac:dyDescent="0.35">
      <c r="B272" s="8" t="s">
        <v>481</v>
      </c>
      <c r="C272" s="9" t="s">
        <v>485</v>
      </c>
      <c r="D272" s="10" t="s">
        <v>153</v>
      </c>
      <c r="E272" s="11" t="s">
        <v>487</v>
      </c>
      <c r="F272" s="12">
        <v>49.64</v>
      </c>
      <c r="G272" s="45"/>
      <c r="H272" s="53">
        <f>Table2[[#This Row],[Column6]]*Table2[[#This Row],[Column5]]</f>
        <v>0</v>
      </c>
      <c r="I272" s="13" t="s">
        <v>484</v>
      </c>
      <c r="J272" s="13">
        <v>0.38</v>
      </c>
      <c r="K272" s="55">
        <f t="shared" si="4"/>
        <v>49.26</v>
      </c>
      <c r="L272" s="58">
        <f>(Table2[[#This Row],[Column5]]-Table2[[#This Row],[Column9]])*Table2[[#This Row],[Column6]]</f>
        <v>0</v>
      </c>
      <c r="M272" s="53">
        <f>((Table2[[#This Row],[Column5]]-Table2[[#This Row],[Column9]])*Table2[[#This Row],[Column6]])*0.75</f>
        <v>0</v>
      </c>
      <c r="N272" s="17">
        <f>(Table2[[#This Row],[Column5]]-Table2[[#This Row],[Column9]])/Table2[[#This Row],[Column5]]</f>
        <v>0.99234488315874292</v>
      </c>
      <c r="O272" s="116"/>
    </row>
    <row r="273" spans="2:15" x14ac:dyDescent="0.35">
      <c r="B273" s="14" t="s">
        <v>488</v>
      </c>
      <c r="C273" s="9"/>
      <c r="D273" s="10"/>
      <c r="E273" s="11" t="s">
        <v>489</v>
      </c>
      <c r="F273" s="12">
        <v>7341.6</v>
      </c>
      <c r="G273" s="45"/>
      <c r="H273" s="53">
        <f>Table2[[#This Row],[Column6]]*Table2[[#This Row],[Column5]]</f>
        <v>0</v>
      </c>
      <c r="I273" s="13" t="s">
        <v>490</v>
      </c>
      <c r="J273" s="13">
        <v>1.57</v>
      </c>
      <c r="K273" s="55">
        <f t="shared" si="4"/>
        <v>7340.0300000000007</v>
      </c>
      <c r="L273" s="58">
        <f>(Table2[[#This Row],[Column5]]-Table2[[#This Row],[Column9]])*Table2[[#This Row],[Column6]]</f>
        <v>0</v>
      </c>
      <c r="M273" s="53">
        <f>((Table2[[#This Row],[Column5]]-Table2[[#This Row],[Column9]])*Table2[[#This Row],[Column6]])*0.75</f>
        <v>0</v>
      </c>
      <c r="N273" s="17">
        <f>(Table2[[#This Row],[Column5]]-Table2[[#This Row],[Column9]])/Table2[[#This Row],[Column5]]</f>
        <v>0.99978615015800376</v>
      </c>
      <c r="O273" s="116"/>
    </row>
    <row r="274" spans="2:15" x14ac:dyDescent="0.35">
      <c r="B274" s="8" t="s">
        <v>491</v>
      </c>
      <c r="C274" s="9" t="s">
        <v>492</v>
      </c>
      <c r="D274" s="10" t="s">
        <v>153</v>
      </c>
      <c r="E274" s="11" t="s">
        <v>493</v>
      </c>
      <c r="F274" s="12">
        <v>132.27000000000001</v>
      </c>
      <c r="G274" s="45"/>
      <c r="H274" s="53">
        <f>Table2[[#This Row],[Column6]]*Table2[[#This Row],[Column5]]</f>
        <v>0</v>
      </c>
      <c r="I274" s="13" t="s">
        <v>494</v>
      </c>
      <c r="J274" s="13">
        <v>0.6</v>
      </c>
      <c r="K274" s="55">
        <f t="shared" si="4"/>
        <v>131.67000000000002</v>
      </c>
      <c r="L274" s="58">
        <f>(Table2[[#This Row],[Column5]]-Table2[[#This Row],[Column9]])*Table2[[#This Row],[Column6]]</f>
        <v>0</v>
      </c>
      <c r="M274" s="53">
        <f>((Table2[[#This Row],[Column5]]-Table2[[#This Row],[Column9]])*Table2[[#This Row],[Column6]])*0.75</f>
        <v>0</v>
      </c>
      <c r="N274" s="17">
        <f>(Table2[[#This Row],[Column5]]-Table2[[#This Row],[Column9]])/Table2[[#This Row],[Column5]]</f>
        <v>0.99546382399637112</v>
      </c>
      <c r="O274" s="116"/>
    </row>
    <row r="275" spans="2:15" x14ac:dyDescent="0.35">
      <c r="B275" s="8" t="s">
        <v>491</v>
      </c>
      <c r="C275" s="9" t="s">
        <v>492</v>
      </c>
      <c r="D275" s="10" t="s">
        <v>153</v>
      </c>
      <c r="E275" s="11" t="s">
        <v>495</v>
      </c>
      <c r="F275" s="12">
        <v>132.27000000000001</v>
      </c>
      <c r="G275" s="45"/>
      <c r="H275" s="53">
        <f>Table2[[#This Row],[Column6]]*Table2[[#This Row],[Column5]]</f>
        <v>0</v>
      </c>
      <c r="I275" s="13" t="s">
        <v>494</v>
      </c>
      <c r="J275" s="13">
        <v>0.6</v>
      </c>
      <c r="K275" s="55">
        <f t="shared" si="4"/>
        <v>131.67000000000002</v>
      </c>
      <c r="L275" s="58">
        <f>(Table2[[#This Row],[Column5]]-Table2[[#This Row],[Column9]])*Table2[[#This Row],[Column6]]</f>
        <v>0</v>
      </c>
      <c r="M275" s="53">
        <f>((Table2[[#This Row],[Column5]]-Table2[[#This Row],[Column9]])*Table2[[#This Row],[Column6]])*0.75</f>
        <v>0</v>
      </c>
      <c r="N275" s="17">
        <f>(Table2[[#This Row],[Column5]]-Table2[[#This Row],[Column9]])/Table2[[#This Row],[Column5]]</f>
        <v>0.99546382399637112</v>
      </c>
      <c r="O275" s="116"/>
    </row>
    <row r="276" spans="2:15" x14ac:dyDescent="0.35">
      <c r="B276" s="8" t="s">
        <v>491</v>
      </c>
      <c r="C276" s="9" t="s">
        <v>496</v>
      </c>
      <c r="D276" s="10" t="s">
        <v>153</v>
      </c>
      <c r="E276" s="11" t="s">
        <v>497</v>
      </c>
      <c r="F276" s="12">
        <v>132.27000000000001</v>
      </c>
      <c r="G276" s="45"/>
      <c r="H276" s="53">
        <f>Table2[[#This Row],[Column6]]*Table2[[#This Row],[Column5]]</f>
        <v>0</v>
      </c>
      <c r="I276" s="13" t="s">
        <v>494</v>
      </c>
      <c r="J276" s="13">
        <v>0.6</v>
      </c>
      <c r="K276" s="55">
        <f t="shared" si="4"/>
        <v>131.67000000000002</v>
      </c>
      <c r="L276" s="58">
        <f>(Table2[[#This Row],[Column5]]-Table2[[#This Row],[Column9]])*Table2[[#This Row],[Column6]]</f>
        <v>0</v>
      </c>
      <c r="M276" s="53">
        <f>((Table2[[#This Row],[Column5]]-Table2[[#This Row],[Column9]])*Table2[[#This Row],[Column6]])*0.75</f>
        <v>0</v>
      </c>
      <c r="N276" s="17">
        <f>(Table2[[#This Row],[Column5]]-Table2[[#This Row],[Column9]])/Table2[[#This Row],[Column5]]</f>
        <v>0.99546382399637112</v>
      </c>
      <c r="O276" s="116"/>
    </row>
    <row r="277" spans="2:15" x14ac:dyDescent="0.35">
      <c r="B277" s="8" t="s">
        <v>491</v>
      </c>
      <c r="C277" s="9" t="s">
        <v>498</v>
      </c>
      <c r="D277" s="10" t="s">
        <v>153</v>
      </c>
      <c r="E277" s="11" t="s">
        <v>499</v>
      </c>
      <c r="F277" s="12">
        <v>132.27000000000001</v>
      </c>
      <c r="G277" s="45"/>
      <c r="H277" s="53">
        <f>Table2[[#This Row],[Column6]]*Table2[[#This Row],[Column5]]</f>
        <v>0</v>
      </c>
      <c r="I277" s="13" t="s">
        <v>494</v>
      </c>
      <c r="J277" s="13">
        <v>0.6</v>
      </c>
      <c r="K277" s="55">
        <f t="shared" si="4"/>
        <v>131.67000000000002</v>
      </c>
      <c r="L277" s="58">
        <f>(Table2[[#This Row],[Column5]]-Table2[[#This Row],[Column9]])*Table2[[#This Row],[Column6]]</f>
        <v>0</v>
      </c>
      <c r="M277" s="53">
        <f>((Table2[[#This Row],[Column5]]-Table2[[#This Row],[Column9]])*Table2[[#This Row],[Column6]])*0.75</f>
        <v>0</v>
      </c>
      <c r="N277" s="17">
        <f>(Table2[[#This Row],[Column5]]-Table2[[#This Row],[Column9]])/Table2[[#This Row],[Column5]]</f>
        <v>0.99546382399637112</v>
      </c>
      <c r="O277" s="116"/>
    </row>
    <row r="278" spans="2:15" x14ac:dyDescent="0.35">
      <c r="B278" s="8" t="s">
        <v>491</v>
      </c>
      <c r="C278" s="9" t="s">
        <v>498</v>
      </c>
      <c r="D278" s="10" t="s">
        <v>153</v>
      </c>
      <c r="E278" s="11" t="s">
        <v>500</v>
      </c>
      <c r="F278" s="12">
        <v>132.27000000000001</v>
      </c>
      <c r="G278" s="45"/>
      <c r="H278" s="53">
        <f>Table2[[#This Row],[Column6]]*Table2[[#This Row],[Column5]]</f>
        <v>0</v>
      </c>
      <c r="I278" s="13" t="s">
        <v>494</v>
      </c>
      <c r="J278" s="13">
        <v>0.6</v>
      </c>
      <c r="K278" s="55">
        <f t="shared" si="4"/>
        <v>131.67000000000002</v>
      </c>
      <c r="L278" s="58">
        <f>(Table2[[#This Row],[Column5]]-Table2[[#This Row],[Column9]])*Table2[[#This Row],[Column6]]</f>
        <v>0</v>
      </c>
      <c r="M278" s="53">
        <f>((Table2[[#This Row],[Column5]]-Table2[[#This Row],[Column9]])*Table2[[#This Row],[Column6]])*0.75</f>
        <v>0</v>
      </c>
      <c r="N278" s="17">
        <f>(Table2[[#This Row],[Column5]]-Table2[[#This Row],[Column9]])/Table2[[#This Row],[Column5]]</f>
        <v>0.99546382399637112</v>
      </c>
      <c r="O278" s="116"/>
    </row>
    <row r="279" spans="2:15" x14ac:dyDescent="0.35">
      <c r="B279" s="8" t="s">
        <v>491</v>
      </c>
      <c r="C279" s="9" t="s">
        <v>501</v>
      </c>
      <c r="D279" s="10" t="s">
        <v>153</v>
      </c>
      <c r="E279" s="11" t="s">
        <v>502</v>
      </c>
      <c r="F279" s="12">
        <v>132.27000000000001</v>
      </c>
      <c r="G279" s="45"/>
      <c r="H279" s="53">
        <f>Table2[[#This Row],[Column6]]*Table2[[#This Row],[Column5]]</f>
        <v>0</v>
      </c>
      <c r="I279" s="13" t="s">
        <v>494</v>
      </c>
      <c r="J279" s="13">
        <v>0.6</v>
      </c>
      <c r="K279" s="55">
        <f t="shared" si="4"/>
        <v>131.67000000000002</v>
      </c>
      <c r="L279" s="58">
        <f>(Table2[[#This Row],[Column5]]-Table2[[#This Row],[Column9]])*Table2[[#This Row],[Column6]]</f>
        <v>0</v>
      </c>
      <c r="M279" s="53">
        <f>((Table2[[#This Row],[Column5]]-Table2[[#This Row],[Column9]])*Table2[[#This Row],[Column6]])*0.75</f>
        <v>0</v>
      </c>
      <c r="N279" s="17">
        <f>(Table2[[#This Row],[Column5]]-Table2[[#This Row],[Column9]])/Table2[[#This Row],[Column5]]</f>
        <v>0.99546382399637112</v>
      </c>
      <c r="O279" s="116"/>
    </row>
    <row r="280" spans="2:15" x14ac:dyDescent="0.35">
      <c r="B280" s="8" t="s">
        <v>491</v>
      </c>
      <c r="C280" s="9" t="s">
        <v>496</v>
      </c>
      <c r="D280" s="10" t="s">
        <v>153</v>
      </c>
      <c r="E280" s="11" t="s">
        <v>503</v>
      </c>
      <c r="F280" s="12">
        <v>132.27000000000001</v>
      </c>
      <c r="G280" s="45"/>
      <c r="H280" s="53">
        <f>Table2[[#This Row],[Column6]]*Table2[[#This Row],[Column5]]</f>
        <v>0</v>
      </c>
      <c r="I280" s="13" t="s">
        <v>494</v>
      </c>
      <c r="J280" s="13">
        <v>0.6</v>
      </c>
      <c r="K280" s="55">
        <f t="shared" si="4"/>
        <v>131.67000000000002</v>
      </c>
      <c r="L280" s="58">
        <f>(Table2[[#This Row],[Column5]]-Table2[[#This Row],[Column9]])*Table2[[#This Row],[Column6]]</f>
        <v>0</v>
      </c>
      <c r="M280" s="53">
        <f>((Table2[[#This Row],[Column5]]-Table2[[#This Row],[Column9]])*Table2[[#This Row],[Column6]])*0.75</f>
        <v>0</v>
      </c>
      <c r="N280" s="17">
        <f>(Table2[[#This Row],[Column5]]-Table2[[#This Row],[Column9]])/Table2[[#This Row],[Column5]]</f>
        <v>0.99546382399637112</v>
      </c>
      <c r="O280" s="116"/>
    </row>
    <row r="281" spans="2:15" x14ac:dyDescent="0.35">
      <c r="B281" s="8" t="s">
        <v>491</v>
      </c>
      <c r="C281" s="9" t="s">
        <v>496</v>
      </c>
      <c r="D281" s="10" t="s">
        <v>153</v>
      </c>
      <c r="E281" s="11" t="s">
        <v>504</v>
      </c>
      <c r="F281" s="12">
        <v>132.27000000000001</v>
      </c>
      <c r="G281" s="45"/>
      <c r="H281" s="53">
        <f>Table2[[#This Row],[Column6]]*Table2[[#This Row],[Column5]]</f>
        <v>0</v>
      </c>
      <c r="I281" s="13" t="s">
        <v>494</v>
      </c>
      <c r="J281" s="13">
        <v>0.6</v>
      </c>
      <c r="K281" s="55">
        <f t="shared" si="4"/>
        <v>131.67000000000002</v>
      </c>
      <c r="L281" s="58">
        <f>(Table2[[#This Row],[Column5]]-Table2[[#This Row],[Column9]])*Table2[[#This Row],[Column6]]</f>
        <v>0</v>
      </c>
      <c r="M281" s="53">
        <f>((Table2[[#This Row],[Column5]]-Table2[[#This Row],[Column9]])*Table2[[#This Row],[Column6]])*0.75</f>
        <v>0</v>
      </c>
      <c r="N281" s="17">
        <f>(Table2[[#This Row],[Column5]]-Table2[[#This Row],[Column9]])/Table2[[#This Row],[Column5]]</f>
        <v>0.99546382399637112</v>
      </c>
      <c r="O281" s="116"/>
    </row>
    <row r="282" spans="2:15" x14ac:dyDescent="0.35">
      <c r="B282" s="8" t="s">
        <v>491</v>
      </c>
      <c r="C282" s="9" t="s">
        <v>496</v>
      </c>
      <c r="D282" s="10" t="s">
        <v>153</v>
      </c>
      <c r="E282" s="11" t="s">
        <v>505</v>
      </c>
      <c r="F282" s="12">
        <v>132.27000000000001</v>
      </c>
      <c r="G282" s="45"/>
      <c r="H282" s="53">
        <f>Table2[[#This Row],[Column6]]*Table2[[#This Row],[Column5]]</f>
        <v>0</v>
      </c>
      <c r="I282" s="13" t="s">
        <v>494</v>
      </c>
      <c r="J282" s="13">
        <v>0.6</v>
      </c>
      <c r="K282" s="55">
        <f t="shared" si="4"/>
        <v>131.67000000000002</v>
      </c>
      <c r="L282" s="58">
        <f>(Table2[[#This Row],[Column5]]-Table2[[#This Row],[Column9]])*Table2[[#This Row],[Column6]]</f>
        <v>0</v>
      </c>
      <c r="M282" s="53">
        <f>((Table2[[#This Row],[Column5]]-Table2[[#This Row],[Column9]])*Table2[[#This Row],[Column6]])*0.75</f>
        <v>0</v>
      </c>
      <c r="N282" s="17">
        <f>(Table2[[#This Row],[Column5]]-Table2[[#This Row],[Column9]])/Table2[[#This Row],[Column5]]</f>
        <v>0.99546382399637112</v>
      </c>
      <c r="O282" s="116"/>
    </row>
    <row r="283" spans="2:15" x14ac:dyDescent="0.35">
      <c r="B283" s="8" t="s">
        <v>491</v>
      </c>
      <c r="C283" s="9" t="s">
        <v>496</v>
      </c>
      <c r="D283" s="10" t="s">
        <v>153</v>
      </c>
      <c r="E283" s="11" t="s">
        <v>506</v>
      </c>
      <c r="F283" s="12">
        <v>132.27000000000001</v>
      </c>
      <c r="G283" s="45"/>
      <c r="H283" s="53">
        <f>Table2[[#This Row],[Column6]]*Table2[[#This Row],[Column5]]</f>
        <v>0</v>
      </c>
      <c r="I283" s="13" t="s">
        <v>494</v>
      </c>
      <c r="J283" s="13">
        <v>0.6</v>
      </c>
      <c r="K283" s="55">
        <f t="shared" si="4"/>
        <v>131.67000000000002</v>
      </c>
      <c r="L283" s="58">
        <f>(Table2[[#This Row],[Column5]]-Table2[[#This Row],[Column9]])*Table2[[#This Row],[Column6]]</f>
        <v>0</v>
      </c>
      <c r="M283" s="53">
        <f>((Table2[[#This Row],[Column5]]-Table2[[#This Row],[Column9]])*Table2[[#This Row],[Column6]])*0.75</f>
        <v>0</v>
      </c>
      <c r="N283" s="17">
        <f>(Table2[[#This Row],[Column5]]-Table2[[#This Row],[Column9]])/Table2[[#This Row],[Column5]]</f>
        <v>0.99546382399637112</v>
      </c>
      <c r="O283" s="116"/>
    </row>
    <row r="284" spans="2:15" x14ac:dyDescent="0.35">
      <c r="B284" s="8" t="s">
        <v>507</v>
      </c>
      <c r="C284" s="9" t="s">
        <v>508</v>
      </c>
      <c r="D284" s="10" t="s">
        <v>70</v>
      </c>
      <c r="E284" s="11" t="s">
        <v>509</v>
      </c>
      <c r="F284" s="12">
        <v>9.36</v>
      </c>
      <c r="G284" s="45"/>
      <c r="H284" s="53">
        <f>Table2[[#This Row],[Column6]]*Table2[[#This Row],[Column5]]</f>
        <v>0</v>
      </c>
      <c r="I284" s="13" t="s">
        <v>510</v>
      </c>
      <c r="J284" s="13">
        <v>1.42</v>
      </c>
      <c r="K284" s="55">
        <f t="shared" si="4"/>
        <v>7.9399999999999995</v>
      </c>
      <c r="L284" s="58">
        <f>(Table2[[#This Row],[Column5]]-Table2[[#This Row],[Column9]])*Table2[[#This Row],[Column6]]</f>
        <v>0</v>
      </c>
      <c r="M284" s="53">
        <f>((Table2[[#This Row],[Column5]]-Table2[[#This Row],[Column9]])*Table2[[#This Row],[Column6]])*0.75</f>
        <v>0</v>
      </c>
      <c r="N284" s="17">
        <f>(Table2[[#This Row],[Column5]]-Table2[[#This Row],[Column9]])/Table2[[#This Row],[Column5]]</f>
        <v>0.84829059829059827</v>
      </c>
      <c r="O284" s="116"/>
    </row>
    <row r="285" spans="2:15" x14ac:dyDescent="0.35">
      <c r="B285" s="8" t="s">
        <v>507</v>
      </c>
      <c r="C285" s="9" t="s">
        <v>508</v>
      </c>
      <c r="D285" s="10" t="s">
        <v>70</v>
      </c>
      <c r="E285" s="11" t="s">
        <v>511</v>
      </c>
      <c r="F285" s="12">
        <v>9.36</v>
      </c>
      <c r="G285" s="45"/>
      <c r="H285" s="53">
        <f>Table2[[#This Row],[Column6]]*Table2[[#This Row],[Column5]]</f>
        <v>0</v>
      </c>
      <c r="I285" s="13" t="s">
        <v>510</v>
      </c>
      <c r="J285" s="13">
        <v>1.42</v>
      </c>
      <c r="K285" s="55">
        <f t="shared" si="4"/>
        <v>7.9399999999999995</v>
      </c>
      <c r="L285" s="58">
        <f>(Table2[[#This Row],[Column5]]-Table2[[#This Row],[Column9]])*Table2[[#This Row],[Column6]]</f>
        <v>0</v>
      </c>
      <c r="M285" s="53">
        <f>((Table2[[#This Row],[Column5]]-Table2[[#This Row],[Column9]])*Table2[[#This Row],[Column6]])*0.75</f>
        <v>0</v>
      </c>
      <c r="N285" s="17">
        <f>(Table2[[#This Row],[Column5]]-Table2[[#This Row],[Column9]])/Table2[[#This Row],[Column5]]</f>
        <v>0.84829059829059827</v>
      </c>
      <c r="O285" s="116"/>
    </row>
    <row r="286" spans="2:15" x14ac:dyDescent="0.35">
      <c r="B286" s="8" t="s">
        <v>507</v>
      </c>
      <c r="C286" s="9" t="s">
        <v>508</v>
      </c>
      <c r="D286" s="10" t="s">
        <v>70</v>
      </c>
      <c r="E286" s="11" t="s">
        <v>512</v>
      </c>
      <c r="F286" s="12">
        <v>9.36</v>
      </c>
      <c r="G286" s="45"/>
      <c r="H286" s="53">
        <f>Table2[[#This Row],[Column6]]*Table2[[#This Row],[Column5]]</f>
        <v>0</v>
      </c>
      <c r="I286" s="13" t="s">
        <v>510</v>
      </c>
      <c r="J286" s="13">
        <v>1.42</v>
      </c>
      <c r="K286" s="55">
        <f t="shared" si="4"/>
        <v>7.9399999999999995</v>
      </c>
      <c r="L286" s="58">
        <f>(Table2[[#This Row],[Column5]]-Table2[[#This Row],[Column9]])*Table2[[#This Row],[Column6]]</f>
        <v>0</v>
      </c>
      <c r="M286" s="53">
        <f>((Table2[[#This Row],[Column5]]-Table2[[#This Row],[Column9]])*Table2[[#This Row],[Column6]])*0.75</f>
        <v>0</v>
      </c>
      <c r="N286" s="17">
        <f>(Table2[[#This Row],[Column5]]-Table2[[#This Row],[Column9]])/Table2[[#This Row],[Column5]]</f>
        <v>0.84829059829059827</v>
      </c>
      <c r="O286" s="116"/>
    </row>
    <row r="287" spans="2:15" x14ac:dyDescent="0.35">
      <c r="B287" s="8" t="s">
        <v>513</v>
      </c>
      <c r="C287" s="9" t="s">
        <v>111</v>
      </c>
      <c r="D287" s="10" t="s">
        <v>171</v>
      </c>
      <c r="E287" s="11" t="s">
        <v>514</v>
      </c>
      <c r="F287" s="12">
        <v>1066.95</v>
      </c>
      <c r="G287" s="45"/>
      <c r="H287" s="53">
        <f>Table2[[#This Row],[Column6]]*Table2[[#This Row],[Column5]]</f>
        <v>0</v>
      </c>
      <c r="I287" s="13" t="s">
        <v>199</v>
      </c>
      <c r="J287" s="13">
        <v>34.200000000000003</v>
      </c>
      <c r="K287" s="55">
        <f t="shared" si="4"/>
        <v>1032.75</v>
      </c>
      <c r="L287" s="58">
        <f>(Table2[[#This Row],[Column5]]-Table2[[#This Row],[Column9]])*Table2[[#This Row],[Column6]]</f>
        <v>0</v>
      </c>
      <c r="M287" s="53">
        <f>((Table2[[#This Row],[Column5]]-Table2[[#This Row],[Column9]])*Table2[[#This Row],[Column6]])*0.75</f>
        <v>0</v>
      </c>
      <c r="N287" s="17">
        <f>(Table2[[#This Row],[Column5]]-Table2[[#This Row],[Column9]])/Table2[[#This Row],[Column5]]</f>
        <v>0.96794601433994087</v>
      </c>
      <c r="O287" s="116"/>
    </row>
    <row r="288" spans="2:15" x14ac:dyDescent="0.35">
      <c r="B288" s="8" t="s">
        <v>513</v>
      </c>
      <c r="C288" s="9" t="s">
        <v>111</v>
      </c>
      <c r="D288" s="10" t="s">
        <v>171</v>
      </c>
      <c r="E288" s="11" t="s">
        <v>515</v>
      </c>
      <c r="F288" s="12">
        <v>1066.95</v>
      </c>
      <c r="G288" s="45"/>
      <c r="H288" s="53">
        <f>Table2[[#This Row],[Column6]]*Table2[[#This Row],[Column5]]</f>
        <v>0</v>
      </c>
      <c r="I288" s="13" t="s">
        <v>199</v>
      </c>
      <c r="J288" s="13">
        <v>34.200000000000003</v>
      </c>
      <c r="K288" s="55">
        <f t="shared" si="4"/>
        <v>1032.75</v>
      </c>
      <c r="L288" s="58">
        <f>(Table2[[#This Row],[Column5]]-Table2[[#This Row],[Column9]])*Table2[[#This Row],[Column6]]</f>
        <v>0</v>
      </c>
      <c r="M288" s="53">
        <f>((Table2[[#This Row],[Column5]]-Table2[[#This Row],[Column9]])*Table2[[#This Row],[Column6]])*0.75</f>
        <v>0</v>
      </c>
      <c r="N288" s="17">
        <f>(Table2[[#This Row],[Column5]]-Table2[[#This Row],[Column9]])/Table2[[#This Row],[Column5]]</f>
        <v>0.96794601433994087</v>
      </c>
      <c r="O288" s="116"/>
    </row>
    <row r="289" spans="2:15" x14ac:dyDescent="0.35">
      <c r="B289" s="8" t="s">
        <v>513</v>
      </c>
      <c r="C289" s="9" t="s">
        <v>111</v>
      </c>
      <c r="D289" s="10" t="s">
        <v>171</v>
      </c>
      <c r="E289" s="11" t="s">
        <v>516</v>
      </c>
      <c r="F289" s="12">
        <v>1066.95</v>
      </c>
      <c r="G289" s="45"/>
      <c r="H289" s="53">
        <f>Table2[[#This Row],[Column6]]*Table2[[#This Row],[Column5]]</f>
        <v>0</v>
      </c>
      <c r="I289" s="13" t="s">
        <v>199</v>
      </c>
      <c r="J289" s="13">
        <v>34.200000000000003</v>
      </c>
      <c r="K289" s="55">
        <f t="shared" si="4"/>
        <v>1032.75</v>
      </c>
      <c r="L289" s="58">
        <f>(Table2[[#This Row],[Column5]]-Table2[[#This Row],[Column9]])*Table2[[#This Row],[Column6]]</f>
        <v>0</v>
      </c>
      <c r="M289" s="53">
        <f>((Table2[[#This Row],[Column5]]-Table2[[#This Row],[Column9]])*Table2[[#This Row],[Column6]])*0.75</f>
        <v>0</v>
      </c>
      <c r="N289" s="17">
        <f>(Table2[[#This Row],[Column5]]-Table2[[#This Row],[Column9]])/Table2[[#This Row],[Column5]]</f>
        <v>0.96794601433994087</v>
      </c>
      <c r="O289" s="116"/>
    </row>
    <row r="290" spans="2:15" x14ac:dyDescent="0.35">
      <c r="B290" s="8" t="s">
        <v>513</v>
      </c>
      <c r="C290" s="9" t="s">
        <v>111</v>
      </c>
      <c r="D290" s="10" t="s">
        <v>171</v>
      </c>
      <c r="E290" s="11" t="s">
        <v>517</v>
      </c>
      <c r="F290" s="12">
        <v>1066.95</v>
      </c>
      <c r="G290" s="45"/>
      <c r="H290" s="53">
        <f>Table2[[#This Row],[Column6]]*Table2[[#This Row],[Column5]]</f>
        <v>0</v>
      </c>
      <c r="I290" s="13" t="s">
        <v>199</v>
      </c>
      <c r="J290" s="13">
        <v>34.200000000000003</v>
      </c>
      <c r="K290" s="55">
        <f t="shared" si="4"/>
        <v>1032.75</v>
      </c>
      <c r="L290" s="58">
        <f>(Table2[[#This Row],[Column5]]-Table2[[#This Row],[Column9]])*Table2[[#This Row],[Column6]]</f>
        <v>0</v>
      </c>
      <c r="M290" s="53">
        <f>((Table2[[#This Row],[Column5]]-Table2[[#This Row],[Column9]])*Table2[[#This Row],[Column6]])*0.75</f>
        <v>0</v>
      </c>
      <c r="N290" s="17">
        <f>(Table2[[#This Row],[Column5]]-Table2[[#This Row],[Column9]])/Table2[[#This Row],[Column5]]</f>
        <v>0.96794601433994087</v>
      </c>
      <c r="O290" s="116"/>
    </row>
    <row r="291" spans="2:15" x14ac:dyDescent="0.35">
      <c r="B291" s="8" t="s">
        <v>518</v>
      </c>
      <c r="C291" s="9" t="s">
        <v>519</v>
      </c>
      <c r="D291" s="10" t="s">
        <v>70</v>
      </c>
      <c r="E291" s="11" t="s">
        <v>520</v>
      </c>
      <c r="F291" s="12">
        <v>8.67</v>
      </c>
      <c r="G291" s="45"/>
      <c r="H291" s="53">
        <f>Table2[[#This Row],[Column6]]*Table2[[#This Row],[Column5]]</f>
        <v>0</v>
      </c>
      <c r="I291" s="13" t="s">
        <v>113</v>
      </c>
      <c r="J291" s="13">
        <v>0.95</v>
      </c>
      <c r="K291" s="55">
        <f t="shared" si="4"/>
        <v>7.72</v>
      </c>
      <c r="L291" s="58">
        <f>(Table2[[#This Row],[Column5]]-Table2[[#This Row],[Column9]])*Table2[[#This Row],[Column6]]</f>
        <v>0</v>
      </c>
      <c r="M291" s="53">
        <f>((Table2[[#This Row],[Column5]]-Table2[[#This Row],[Column9]])*Table2[[#This Row],[Column6]])*0.75</f>
        <v>0</v>
      </c>
      <c r="N291" s="17">
        <f>(Table2[[#This Row],[Column5]]-Table2[[#This Row],[Column9]])/Table2[[#This Row],[Column5]]</f>
        <v>0.89042675893886969</v>
      </c>
      <c r="O291" s="116"/>
    </row>
    <row r="292" spans="2:15" x14ac:dyDescent="0.35">
      <c r="B292" s="8" t="s">
        <v>518</v>
      </c>
      <c r="C292" s="9" t="s">
        <v>519</v>
      </c>
      <c r="D292" s="10" t="s">
        <v>70</v>
      </c>
      <c r="E292" s="11" t="s">
        <v>521</v>
      </c>
      <c r="F292" s="12">
        <v>8.67</v>
      </c>
      <c r="G292" s="45"/>
      <c r="H292" s="53">
        <f>Table2[[#This Row],[Column6]]*Table2[[#This Row],[Column5]]</f>
        <v>0</v>
      </c>
      <c r="I292" s="13" t="s">
        <v>113</v>
      </c>
      <c r="J292" s="13">
        <v>0.95</v>
      </c>
      <c r="K292" s="55">
        <f t="shared" si="4"/>
        <v>7.72</v>
      </c>
      <c r="L292" s="58">
        <f>(Table2[[#This Row],[Column5]]-Table2[[#This Row],[Column9]])*Table2[[#This Row],[Column6]]</f>
        <v>0</v>
      </c>
      <c r="M292" s="53">
        <f>((Table2[[#This Row],[Column5]]-Table2[[#This Row],[Column9]])*Table2[[#This Row],[Column6]])*0.75</f>
        <v>0</v>
      </c>
      <c r="N292" s="17">
        <f>(Table2[[#This Row],[Column5]]-Table2[[#This Row],[Column9]])/Table2[[#This Row],[Column5]]</f>
        <v>0.89042675893886969</v>
      </c>
      <c r="O292" s="116"/>
    </row>
    <row r="293" spans="2:15" x14ac:dyDescent="0.35">
      <c r="B293" s="8" t="s">
        <v>518</v>
      </c>
      <c r="C293" s="9" t="s">
        <v>519</v>
      </c>
      <c r="D293" s="10" t="s">
        <v>70</v>
      </c>
      <c r="E293" s="11" t="s">
        <v>522</v>
      </c>
      <c r="F293" s="12">
        <v>8.67</v>
      </c>
      <c r="G293" s="45"/>
      <c r="H293" s="53">
        <f>Table2[[#This Row],[Column6]]*Table2[[#This Row],[Column5]]</f>
        <v>0</v>
      </c>
      <c r="I293" s="13" t="s">
        <v>113</v>
      </c>
      <c r="J293" s="13">
        <v>0.95</v>
      </c>
      <c r="K293" s="55">
        <f t="shared" si="4"/>
        <v>7.72</v>
      </c>
      <c r="L293" s="58">
        <f>(Table2[[#This Row],[Column5]]-Table2[[#This Row],[Column9]])*Table2[[#This Row],[Column6]]</f>
        <v>0</v>
      </c>
      <c r="M293" s="53">
        <f>((Table2[[#This Row],[Column5]]-Table2[[#This Row],[Column9]])*Table2[[#This Row],[Column6]])*0.75</f>
        <v>0</v>
      </c>
      <c r="N293" s="17">
        <f>(Table2[[#This Row],[Column5]]-Table2[[#This Row],[Column9]])/Table2[[#This Row],[Column5]]</f>
        <v>0.89042675893886969</v>
      </c>
      <c r="O293" s="116"/>
    </row>
    <row r="294" spans="2:15" x14ac:dyDescent="0.35">
      <c r="B294" s="8" t="s">
        <v>518</v>
      </c>
      <c r="C294" s="9" t="s">
        <v>519</v>
      </c>
      <c r="D294" s="10" t="s">
        <v>70</v>
      </c>
      <c r="E294" s="11" t="s">
        <v>523</v>
      </c>
      <c r="F294" s="12">
        <v>8.67</v>
      </c>
      <c r="G294" s="45"/>
      <c r="H294" s="53">
        <f>Table2[[#This Row],[Column6]]*Table2[[#This Row],[Column5]]</f>
        <v>0</v>
      </c>
      <c r="I294" s="13" t="s">
        <v>113</v>
      </c>
      <c r="J294" s="13">
        <v>0.95</v>
      </c>
      <c r="K294" s="55">
        <f t="shared" si="4"/>
        <v>7.72</v>
      </c>
      <c r="L294" s="58">
        <f>(Table2[[#This Row],[Column5]]-Table2[[#This Row],[Column9]])*Table2[[#This Row],[Column6]]</f>
        <v>0</v>
      </c>
      <c r="M294" s="53">
        <f>((Table2[[#This Row],[Column5]]-Table2[[#This Row],[Column9]])*Table2[[#This Row],[Column6]])*0.75</f>
        <v>0</v>
      </c>
      <c r="N294" s="17">
        <f>(Table2[[#This Row],[Column5]]-Table2[[#This Row],[Column9]])/Table2[[#This Row],[Column5]]</f>
        <v>0.89042675893886969</v>
      </c>
      <c r="O294" s="116"/>
    </row>
    <row r="295" spans="2:15" x14ac:dyDescent="0.35">
      <c r="B295" s="6"/>
      <c r="C295" s="6"/>
      <c r="D295" s="6"/>
      <c r="E295" s="6"/>
      <c r="F295" s="6"/>
      <c r="G295" s="6"/>
      <c r="H295" s="6"/>
      <c r="I295" s="6"/>
      <c r="J295" s="6"/>
      <c r="K295" s="6"/>
      <c r="L295" s="6"/>
      <c r="M295" s="6"/>
      <c r="N295" s="16"/>
      <c r="O295" s="6"/>
    </row>
    <row r="296" spans="2:15" x14ac:dyDescent="0.35">
      <c r="B296" s="6"/>
      <c r="C296" s="6"/>
      <c r="D296" s="6"/>
      <c r="E296" s="6"/>
      <c r="F296" s="6"/>
      <c r="G296" s="6" t="s">
        <v>524</v>
      </c>
      <c r="H296" s="42">
        <f t="shared" ref="H296" si="5">SUM(H11:H295)</f>
        <v>99336</v>
      </c>
      <c r="I296" s="42"/>
      <c r="J296" s="42"/>
      <c r="K296" s="42"/>
      <c r="L296" s="42">
        <f>SUM(L11:L295)</f>
        <v>89736</v>
      </c>
      <c r="M296" s="42">
        <f t="shared" ref="M296" si="6">SUM(M11:M295)</f>
        <v>67302</v>
      </c>
      <c r="N296" s="16"/>
      <c r="O296" s="6"/>
    </row>
    <row r="297" spans="2:15" x14ac:dyDescent="0.35">
      <c r="B297" s="6"/>
      <c r="C297" s="6"/>
      <c r="D297" s="6"/>
      <c r="E297" s="6"/>
      <c r="F297" s="6"/>
      <c r="G297" s="6"/>
      <c r="H297" s="6"/>
      <c r="I297" s="6"/>
      <c r="J297" s="6"/>
      <c r="K297" s="6"/>
      <c r="L297" s="6"/>
      <c r="M297" s="6"/>
      <c r="N297" s="16"/>
      <c r="O297" s="6"/>
    </row>
    <row r="298" spans="2:15" x14ac:dyDescent="0.35">
      <c r="B298" s="6"/>
      <c r="C298" s="6"/>
      <c r="D298" s="6"/>
      <c r="E298" s="6"/>
      <c r="F298" s="6"/>
      <c r="G298" s="6"/>
      <c r="H298" s="6"/>
      <c r="I298" s="6"/>
      <c r="J298" s="6"/>
      <c r="K298" s="6"/>
      <c r="L298" s="6"/>
      <c r="M298" s="6"/>
      <c r="N298" s="16"/>
      <c r="O298" s="6"/>
    </row>
    <row r="299" spans="2:15" x14ac:dyDescent="0.35">
      <c r="B299" s="6"/>
      <c r="C299" s="6"/>
      <c r="D299" s="6"/>
      <c r="E299" s="6"/>
      <c r="F299" s="6"/>
      <c r="G299" s="6"/>
      <c r="H299" s="6"/>
      <c r="I299" s="6"/>
      <c r="J299" s="6"/>
      <c r="K299" s="6"/>
      <c r="L299" s="6"/>
      <c r="M299" s="6"/>
      <c r="N299" s="16"/>
      <c r="O299" s="6"/>
    </row>
    <row r="300" spans="2:15" x14ac:dyDescent="0.35">
      <c r="B300" s="6"/>
      <c r="C300" s="6"/>
      <c r="D300" s="6"/>
      <c r="E300" s="6"/>
      <c r="F300" s="6"/>
      <c r="G300" s="6"/>
      <c r="H300" s="6"/>
      <c r="I300" s="6"/>
      <c r="J300" s="6"/>
      <c r="K300" s="6"/>
      <c r="L300" s="6"/>
      <c r="M300" s="6"/>
      <c r="N300" s="16"/>
      <c r="O300" s="6"/>
    </row>
    <row r="301" spans="2:15" x14ac:dyDescent="0.35">
      <c r="B301" s="6"/>
      <c r="C301" s="6"/>
      <c r="D301" s="6"/>
      <c r="E301" s="6"/>
      <c r="F301" s="6"/>
      <c r="G301" s="6"/>
      <c r="H301" s="6"/>
      <c r="I301" s="6"/>
      <c r="J301" s="6"/>
      <c r="K301" s="6"/>
      <c r="L301" s="6"/>
      <c r="M301" s="6"/>
      <c r="N301" s="16"/>
      <c r="O301" s="6"/>
    </row>
    <row r="302" spans="2:15" x14ac:dyDescent="0.35">
      <c r="B302" s="6"/>
      <c r="C302" s="6"/>
      <c r="D302" s="6"/>
      <c r="E302" s="6"/>
      <c r="F302" s="6"/>
      <c r="G302" s="6"/>
      <c r="H302" s="6"/>
      <c r="I302" s="6"/>
      <c r="J302" s="6"/>
      <c r="K302" s="6"/>
      <c r="L302" s="6"/>
      <c r="M302" s="6"/>
      <c r="N302" s="16"/>
      <c r="O302" s="6"/>
    </row>
    <row r="303" spans="2:15" x14ac:dyDescent="0.35">
      <c r="B303" s="6"/>
      <c r="C303" s="6"/>
      <c r="D303" s="6"/>
      <c r="E303" s="6"/>
      <c r="F303" s="6"/>
      <c r="G303" s="6"/>
      <c r="H303" s="6"/>
      <c r="I303" s="6"/>
      <c r="J303" s="6"/>
      <c r="K303" s="6"/>
      <c r="L303" s="6"/>
      <c r="M303" s="6"/>
      <c r="N303" s="16"/>
      <c r="O303" s="6"/>
    </row>
    <row r="304" spans="2:15" x14ac:dyDescent="0.35">
      <c r="B304" s="6"/>
      <c r="C304" s="6"/>
      <c r="D304" s="6"/>
      <c r="E304" s="6"/>
      <c r="F304" s="6"/>
      <c r="G304" s="6"/>
      <c r="H304" s="6"/>
      <c r="I304" s="6"/>
      <c r="J304" s="6"/>
      <c r="K304" s="6"/>
      <c r="L304" s="6"/>
      <c r="M304" s="6"/>
      <c r="N304" s="16"/>
      <c r="O304" s="6"/>
    </row>
    <row r="305" spans="2:15" x14ac:dyDescent="0.35">
      <c r="B305" s="6"/>
      <c r="C305" s="6"/>
      <c r="D305" s="6"/>
      <c r="E305" s="6"/>
      <c r="F305" s="6"/>
      <c r="G305" s="6"/>
      <c r="H305" s="6"/>
      <c r="I305" s="6"/>
      <c r="J305" s="6"/>
      <c r="K305" s="6"/>
      <c r="L305" s="6"/>
      <c r="M305" s="6"/>
      <c r="N305" s="16"/>
      <c r="O305" s="6"/>
    </row>
    <row r="306" spans="2:15" x14ac:dyDescent="0.35">
      <c r="B306" s="6"/>
      <c r="C306" s="6"/>
      <c r="D306" s="6"/>
      <c r="E306" s="6"/>
      <c r="F306" s="6"/>
      <c r="G306" s="6"/>
      <c r="H306" s="6"/>
      <c r="I306" s="6"/>
      <c r="J306" s="6"/>
      <c r="K306" s="6"/>
      <c r="L306" s="6"/>
      <c r="M306" s="6"/>
      <c r="N306" s="16"/>
      <c r="O306" s="6"/>
    </row>
    <row r="307" spans="2:15" x14ac:dyDescent="0.35">
      <c r="B307" s="6"/>
      <c r="C307" s="6"/>
      <c r="D307" s="6"/>
      <c r="E307" s="6"/>
      <c r="F307" s="6"/>
      <c r="G307" s="6"/>
      <c r="H307" s="6"/>
      <c r="I307" s="6"/>
      <c r="J307" s="6"/>
      <c r="K307" s="6"/>
      <c r="L307" s="6"/>
      <c r="M307" s="6"/>
      <c r="N307" s="16"/>
      <c r="O307" s="6"/>
    </row>
    <row r="308" spans="2:15" x14ac:dyDescent="0.35">
      <c r="B308" s="6"/>
      <c r="C308" s="6"/>
      <c r="D308" s="6"/>
      <c r="E308" s="6"/>
      <c r="F308" s="6"/>
      <c r="G308" s="6"/>
      <c r="H308" s="6"/>
      <c r="I308" s="6"/>
      <c r="J308" s="6"/>
      <c r="K308" s="6"/>
      <c r="L308" s="6"/>
      <c r="M308" s="6"/>
      <c r="N308" s="16"/>
      <c r="O308" s="6"/>
    </row>
    <row r="309" spans="2:15" x14ac:dyDescent="0.35">
      <c r="B309" s="6"/>
      <c r="C309" s="6"/>
      <c r="D309" s="6"/>
      <c r="E309" s="6"/>
      <c r="F309" s="6"/>
      <c r="G309" s="6"/>
      <c r="H309" s="6"/>
      <c r="I309" s="6"/>
      <c r="J309" s="6"/>
      <c r="K309" s="6"/>
      <c r="L309" s="6"/>
      <c r="M309" s="6"/>
      <c r="N309" s="16"/>
      <c r="O309" s="6"/>
    </row>
    <row r="310" spans="2:15" x14ac:dyDescent="0.35">
      <c r="B310" s="6"/>
      <c r="C310" s="6"/>
      <c r="D310" s="6"/>
      <c r="E310" s="6"/>
      <c r="F310" s="6"/>
      <c r="G310" s="6"/>
      <c r="H310" s="6"/>
      <c r="I310" s="6"/>
      <c r="J310" s="6"/>
      <c r="K310" s="6"/>
      <c r="L310" s="6"/>
      <c r="M310" s="6"/>
      <c r="N310" s="16"/>
      <c r="O310" s="6"/>
    </row>
    <row r="311" spans="2:15" x14ac:dyDescent="0.35">
      <c r="B311" s="6"/>
      <c r="C311" s="6"/>
      <c r="D311" s="6"/>
      <c r="E311" s="6"/>
      <c r="F311" s="6"/>
      <c r="G311" s="6"/>
      <c r="H311" s="6"/>
      <c r="I311" s="6"/>
      <c r="J311" s="6"/>
      <c r="K311" s="6"/>
      <c r="L311" s="6"/>
      <c r="M311" s="6"/>
      <c r="N311" s="16"/>
      <c r="O311" s="6"/>
    </row>
    <row r="312" spans="2:15" x14ac:dyDescent="0.35">
      <c r="B312" s="6"/>
      <c r="C312" s="6"/>
      <c r="D312" s="6"/>
      <c r="E312" s="6"/>
      <c r="F312" s="6"/>
      <c r="G312" s="6"/>
      <c r="H312" s="6"/>
      <c r="I312" s="6"/>
      <c r="J312" s="6"/>
      <c r="K312" s="6"/>
      <c r="L312" s="6"/>
      <c r="M312" s="6"/>
      <c r="N312" s="16"/>
      <c r="O312" s="6"/>
    </row>
    <row r="313" spans="2:15" x14ac:dyDescent="0.35">
      <c r="B313" s="6"/>
      <c r="C313" s="6"/>
      <c r="D313" s="6"/>
      <c r="E313" s="6"/>
      <c r="F313" s="6"/>
      <c r="G313" s="6"/>
      <c r="H313" s="6"/>
      <c r="I313" s="6"/>
      <c r="J313" s="6"/>
      <c r="K313" s="6"/>
      <c r="L313" s="6"/>
      <c r="M313" s="6"/>
      <c r="N313" s="16"/>
      <c r="O313" s="6"/>
    </row>
    <row r="314" spans="2:15" x14ac:dyDescent="0.35">
      <c r="B314" s="6"/>
      <c r="C314" s="6"/>
      <c r="D314" s="6"/>
      <c r="E314" s="6"/>
      <c r="F314" s="6"/>
      <c r="G314" s="6"/>
      <c r="H314" s="6"/>
      <c r="I314" s="6"/>
      <c r="J314" s="6"/>
      <c r="K314" s="6"/>
      <c r="L314" s="6"/>
      <c r="M314" s="6"/>
      <c r="N314" s="16"/>
      <c r="O314" s="6"/>
    </row>
    <row r="315" spans="2:15" x14ac:dyDescent="0.35">
      <c r="B315" s="6"/>
      <c r="C315" s="6"/>
      <c r="D315" s="6"/>
      <c r="E315" s="6"/>
      <c r="F315" s="6"/>
      <c r="G315" s="6"/>
      <c r="H315" s="6"/>
      <c r="I315" s="6"/>
      <c r="J315" s="6"/>
      <c r="K315" s="6"/>
      <c r="L315" s="6"/>
      <c r="M315" s="6"/>
      <c r="N315" s="16"/>
      <c r="O315" s="6"/>
    </row>
    <row r="316" spans="2:15" x14ac:dyDescent="0.35">
      <c r="B316" s="6"/>
      <c r="C316" s="6"/>
      <c r="D316" s="6"/>
      <c r="E316" s="6"/>
      <c r="F316" s="6"/>
      <c r="G316" s="6"/>
      <c r="H316" s="6"/>
      <c r="I316" s="6"/>
      <c r="J316" s="6"/>
      <c r="K316" s="6"/>
      <c r="L316" s="6"/>
      <c r="M316" s="6"/>
      <c r="N316" s="16"/>
      <c r="O316" s="6"/>
    </row>
    <row r="317" spans="2:15" x14ac:dyDescent="0.35">
      <c r="B317" s="6"/>
      <c r="C317" s="6"/>
      <c r="D317" s="6"/>
      <c r="E317" s="6"/>
      <c r="F317" s="6"/>
      <c r="G317" s="6"/>
      <c r="H317" s="6"/>
      <c r="I317" s="6"/>
      <c r="J317" s="6"/>
      <c r="K317" s="6"/>
      <c r="L317" s="6"/>
      <c r="M317" s="6"/>
      <c r="N317" s="16"/>
      <c r="O317" s="6"/>
    </row>
    <row r="318" spans="2:15" x14ac:dyDescent="0.35">
      <c r="B318" s="6"/>
      <c r="C318" s="6"/>
      <c r="D318" s="6"/>
      <c r="E318" s="6"/>
      <c r="F318" s="6"/>
      <c r="G318" s="6"/>
      <c r="H318" s="6"/>
      <c r="I318" s="6"/>
      <c r="J318" s="6"/>
      <c r="K318" s="6"/>
      <c r="L318" s="6"/>
      <c r="M318" s="6"/>
      <c r="N318" s="16"/>
      <c r="O318" s="6"/>
    </row>
    <row r="319" spans="2:15" x14ac:dyDescent="0.35">
      <c r="B319" s="6"/>
      <c r="C319" s="6"/>
      <c r="D319" s="6"/>
      <c r="E319" s="6"/>
      <c r="F319" s="6"/>
      <c r="G319" s="6"/>
      <c r="H319" s="6"/>
      <c r="I319" s="6"/>
      <c r="J319" s="6"/>
      <c r="K319" s="6"/>
      <c r="L319" s="6"/>
      <c r="M319" s="6"/>
      <c r="N319" s="16"/>
      <c r="O319" s="6"/>
    </row>
    <row r="320" spans="2:15" x14ac:dyDescent="0.35">
      <c r="B320" s="6"/>
      <c r="C320" s="6"/>
      <c r="D320" s="6"/>
      <c r="E320" s="6"/>
      <c r="F320" s="6"/>
      <c r="G320" s="6"/>
      <c r="H320" s="6"/>
      <c r="I320" s="6"/>
      <c r="J320" s="6"/>
      <c r="K320" s="6"/>
      <c r="L320" s="6"/>
      <c r="M320" s="6"/>
      <c r="N320" s="16"/>
      <c r="O320" s="6"/>
    </row>
    <row r="321" spans="2:15" x14ac:dyDescent="0.35">
      <c r="B321" s="6"/>
      <c r="C321" s="6"/>
      <c r="D321" s="6"/>
      <c r="E321" s="6"/>
      <c r="F321" s="6"/>
      <c r="G321" s="6"/>
      <c r="H321" s="6"/>
      <c r="I321" s="6"/>
      <c r="J321" s="6"/>
      <c r="K321" s="6"/>
      <c r="L321" s="6"/>
      <c r="M321" s="6"/>
      <c r="N321" s="16"/>
      <c r="O321" s="6"/>
    </row>
    <row r="322" spans="2:15" x14ac:dyDescent="0.35">
      <c r="B322" s="6"/>
      <c r="C322" s="6"/>
      <c r="D322" s="6"/>
      <c r="E322" s="6"/>
      <c r="F322" s="6"/>
      <c r="G322" s="6"/>
      <c r="H322" s="6"/>
      <c r="I322" s="6"/>
      <c r="J322" s="6"/>
      <c r="K322" s="6"/>
      <c r="L322" s="6"/>
      <c r="M322" s="6"/>
      <c r="N322" s="16"/>
      <c r="O322" s="6"/>
    </row>
    <row r="323" spans="2:15" x14ac:dyDescent="0.35">
      <c r="B323" s="6"/>
      <c r="C323" s="6"/>
      <c r="D323" s="6"/>
      <c r="E323" s="6"/>
      <c r="F323" s="6"/>
      <c r="G323" s="6"/>
      <c r="H323" s="6"/>
      <c r="I323" s="6"/>
      <c r="J323" s="6"/>
      <c r="K323" s="6"/>
      <c r="L323" s="6"/>
      <c r="M323" s="6"/>
      <c r="N323" s="16"/>
      <c r="O323" s="6"/>
    </row>
  </sheetData>
  <sheetProtection sort="0" autoFilter="0"/>
  <mergeCells count="1">
    <mergeCell ref="B4:G4"/>
  </mergeCells>
  <phoneticPr fontId="7" type="noConversion"/>
  <pageMargins left="0.7" right="0.7" top="0.75" bottom="0.75" header="0.3" footer="0.3"/>
  <pageSetup orientation="portrait"/>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323"/>
  <sheetViews>
    <sheetView topLeftCell="A267" zoomScale="125" zoomScaleNormal="125" zoomScalePageLayoutView="125" workbookViewId="0">
      <selection activeCell="B265" sqref="B265"/>
    </sheetView>
  </sheetViews>
  <sheetFormatPr defaultColWidth="8.81640625" defaultRowHeight="14.5" x14ac:dyDescent="0.35"/>
  <cols>
    <col min="2" max="2" width="34.453125" customWidth="1"/>
    <col min="3" max="3" width="20" customWidth="1"/>
    <col min="4" max="4" width="17.6328125" customWidth="1"/>
    <col min="5" max="5" width="22.1796875" customWidth="1"/>
    <col min="6" max="6" width="14.6328125" customWidth="1"/>
    <col min="7" max="7" width="33.81640625" customWidth="1"/>
    <col min="8" max="8" width="27.1796875" customWidth="1"/>
    <col min="9" max="11" width="20.36328125" customWidth="1"/>
    <col min="12" max="12" width="21.36328125" customWidth="1"/>
    <col min="13" max="13" width="25.81640625" style="18" customWidth="1"/>
    <col min="14" max="14" width="46.81640625" customWidth="1"/>
  </cols>
  <sheetData>
    <row r="2" spans="1:14" ht="21" x14ac:dyDescent="0.5">
      <c r="C2" s="43" t="s">
        <v>37</v>
      </c>
      <c r="D2" s="44"/>
      <c r="E2" s="62"/>
      <c r="F2" s="107"/>
      <c r="G2" s="107" t="s">
        <v>38</v>
      </c>
      <c r="H2" s="107" t="s">
        <v>39</v>
      </c>
    </row>
    <row r="3" spans="1:14" s="1" customFormat="1" ht="37" x14ac:dyDescent="0.45">
      <c r="A3" s="78"/>
      <c r="B3" s="105"/>
      <c r="C3" s="79" t="s">
        <v>40</v>
      </c>
      <c r="D3" s="80">
        <f>G296</f>
        <v>145987</v>
      </c>
      <c r="E3" s="106"/>
      <c r="F3" s="108" t="s">
        <v>525</v>
      </c>
      <c r="G3" s="109">
        <f>K296</f>
        <v>144387</v>
      </c>
      <c r="H3" s="109">
        <f>L296</f>
        <v>108290.25</v>
      </c>
      <c r="M3" s="81"/>
    </row>
    <row r="4" spans="1:14" s="1" customFormat="1" ht="21" customHeight="1" x14ac:dyDescent="0.45">
      <c r="A4" s="82"/>
      <c r="C4" s="92"/>
      <c r="D4" s="92"/>
      <c r="E4" s="92"/>
      <c r="F4" s="110" t="s">
        <v>526</v>
      </c>
      <c r="G4" s="111">
        <f>G3/D3</f>
        <v>0.98904012001068586</v>
      </c>
      <c r="H4" s="111">
        <f>H3/D3</f>
        <v>0.74178009000801437</v>
      </c>
      <c r="M4" s="81"/>
    </row>
    <row r="6" spans="1:14" ht="15" thickBot="1" x14ac:dyDescent="0.4"/>
    <row r="7" spans="1:14" s="1" customFormat="1" ht="97" customHeight="1" x14ac:dyDescent="0.35">
      <c r="A7" s="39"/>
      <c r="B7" s="40" t="s">
        <v>527</v>
      </c>
      <c r="C7" s="40" t="s">
        <v>44</v>
      </c>
      <c r="D7" s="40" t="s">
        <v>45</v>
      </c>
      <c r="E7" s="40" t="s">
        <v>46</v>
      </c>
      <c r="F7" s="118" t="s">
        <v>528</v>
      </c>
      <c r="G7" s="118" t="s">
        <v>529</v>
      </c>
      <c r="H7" s="40" t="s">
        <v>1405</v>
      </c>
      <c r="I7" s="40" t="s">
        <v>50</v>
      </c>
      <c r="J7" s="120" t="s">
        <v>530</v>
      </c>
      <c r="K7" s="120" t="s">
        <v>52</v>
      </c>
      <c r="L7" s="120" t="s">
        <v>53</v>
      </c>
      <c r="M7" s="121" t="s">
        <v>54</v>
      </c>
      <c r="N7" s="119" t="s">
        <v>55</v>
      </c>
    </row>
    <row r="8" spans="1:14" s="1" customFormat="1" ht="98" customHeight="1" x14ac:dyDescent="0.35">
      <c r="A8" s="83" t="s">
        <v>56</v>
      </c>
      <c r="B8" s="84" t="s">
        <v>57</v>
      </c>
      <c r="C8" s="84" t="s">
        <v>57</v>
      </c>
      <c r="D8" s="84" t="s">
        <v>57</v>
      </c>
      <c r="E8" s="84" t="s">
        <v>57</v>
      </c>
      <c r="F8" s="26" t="s">
        <v>531</v>
      </c>
      <c r="G8" s="26" t="s">
        <v>532</v>
      </c>
      <c r="H8" s="25" t="s">
        <v>57</v>
      </c>
      <c r="I8" s="84" t="s">
        <v>61</v>
      </c>
      <c r="J8" s="85" t="s">
        <v>533</v>
      </c>
      <c r="K8" s="86" t="s">
        <v>63</v>
      </c>
      <c r="L8" s="86" t="s">
        <v>64</v>
      </c>
      <c r="M8" s="113" t="s">
        <v>534</v>
      </c>
      <c r="N8" s="114" t="s">
        <v>66</v>
      </c>
    </row>
    <row r="9" spans="1:14" ht="15" thickBot="1" x14ac:dyDescent="0.4">
      <c r="A9" s="4" t="s">
        <v>67</v>
      </c>
      <c r="B9" s="19" t="s">
        <v>68</v>
      </c>
      <c r="C9" s="20" t="s">
        <v>69</v>
      </c>
      <c r="D9" s="21" t="s">
        <v>70</v>
      </c>
      <c r="E9" s="22" t="s">
        <v>71</v>
      </c>
      <c r="F9" s="87">
        <v>100</v>
      </c>
      <c r="G9" s="88">
        <f>(112.37*1.2)*F9</f>
        <v>13484.4</v>
      </c>
      <c r="H9" s="23" t="s">
        <v>72</v>
      </c>
      <c r="I9" s="23">
        <v>4.09</v>
      </c>
      <c r="J9" s="91">
        <f>F9*I9</f>
        <v>409</v>
      </c>
      <c r="K9" s="89">
        <f>G9-J9</f>
        <v>13075.4</v>
      </c>
      <c r="L9" s="89">
        <f>(G9-(I9*F9))*0.75</f>
        <v>9806.5499999999993</v>
      </c>
      <c r="M9" s="90">
        <f>(G9-(I9*F9))/G9</f>
        <v>0.96966865414849757</v>
      </c>
      <c r="N9" s="115"/>
    </row>
    <row r="10" spans="1:14" x14ac:dyDescent="0.35">
      <c r="B10" s="7" t="s">
        <v>73</v>
      </c>
      <c r="C10" s="7" t="s">
        <v>74</v>
      </c>
      <c r="D10" s="7" t="s">
        <v>75</v>
      </c>
      <c r="E10" s="64" t="s">
        <v>76</v>
      </c>
      <c r="F10" s="66" t="s">
        <v>78</v>
      </c>
      <c r="G10" s="66" t="s">
        <v>79</v>
      </c>
      <c r="H10" s="66" t="s">
        <v>80</v>
      </c>
      <c r="I10" s="66" t="s">
        <v>81</v>
      </c>
      <c r="J10" s="112" t="s">
        <v>82</v>
      </c>
      <c r="K10" s="66" t="s">
        <v>83</v>
      </c>
      <c r="L10" s="66" t="s">
        <v>84</v>
      </c>
      <c r="M10" s="66" t="s">
        <v>85</v>
      </c>
      <c r="N10" s="65" t="s">
        <v>86</v>
      </c>
    </row>
    <row r="11" spans="1:14" x14ac:dyDescent="0.35">
      <c r="B11" s="8" t="s">
        <v>87</v>
      </c>
      <c r="C11" s="9" t="s">
        <v>88</v>
      </c>
      <c r="D11" s="10" t="s">
        <v>70</v>
      </c>
      <c r="E11" s="11" t="s">
        <v>89</v>
      </c>
      <c r="F11" s="45">
        <v>100</v>
      </c>
      <c r="G11" s="70">
        <v>145987</v>
      </c>
      <c r="H11" s="13" t="s">
        <v>90</v>
      </c>
      <c r="I11" s="13">
        <v>16</v>
      </c>
      <c r="J11" s="58">
        <f>Table22[[#This Row],[Column6]]*Table22[[#This Row],[Column9]]</f>
        <v>1600</v>
      </c>
      <c r="K11" s="53">
        <f>Table22[[#This Row],[Column7]]-Table22[[#This Row],[Column10]]</f>
        <v>144387</v>
      </c>
      <c r="L11" s="53">
        <f>(Table22[[#This Row],[Column7]]-(Table22[[#This Row],[Column9]]*Table22[[#This Row],[Column6]]))*0.75</f>
        <v>108290.25</v>
      </c>
      <c r="M11" s="71">
        <f>(Table22[[#This Row],[Column7]]-(Table22[[#This Row],[Column9]]*Table22[[#This Row],[Column6]]))/Table22[[#This Row],[Column7]]</f>
        <v>0.98904012001068586</v>
      </c>
      <c r="N11" s="116"/>
    </row>
    <row r="12" spans="1:14" x14ac:dyDescent="0.35">
      <c r="B12" s="8" t="s">
        <v>87</v>
      </c>
      <c r="C12" s="9" t="s">
        <v>88</v>
      </c>
      <c r="D12" s="10" t="s">
        <v>70</v>
      </c>
      <c r="E12" s="11" t="s">
        <v>91</v>
      </c>
      <c r="F12" s="45"/>
      <c r="G12" s="70"/>
      <c r="H12" s="13" t="s">
        <v>90</v>
      </c>
      <c r="I12" s="13">
        <v>16</v>
      </c>
      <c r="J12" s="58">
        <f>Table22[[#This Row],[Column6]]*Table22[[#This Row],[Column9]]</f>
        <v>0</v>
      </c>
      <c r="K12" s="58">
        <f>Table22[[#This Row],[Column7]]-Table22[[#This Row],[Column10]]</f>
        <v>0</v>
      </c>
      <c r="L12" s="53">
        <f>(Table22[[#This Row],[Column7]]-(Table22[[#This Row],[Column9]]*Table22[[#This Row],[Column6]]))*0.75</f>
        <v>0</v>
      </c>
      <c r="M12" s="71" t="e">
        <f>(Table22[[#This Row],[Column7]]-(Table22[[#This Row],[Column9]]*Table22[[#This Row],[Column6]]))/Table22[[#This Row],[Column7]]</f>
        <v>#DIV/0!</v>
      </c>
      <c r="N12" s="116"/>
    </row>
    <row r="13" spans="1:14" x14ac:dyDescent="0.35">
      <c r="B13" s="8" t="s">
        <v>87</v>
      </c>
      <c r="C13" s="9" t="s">
        <v>92</v>
      </c>
      <c r="D13" s="10" t="s">
        <v>70</v>
      </c>
      <c r="E13" s="11" t="s">
        <v>93</v>
      </c>
      <c r="F13" s="45"/>
      <c r="G13" s="70"/>
      <c r="H13" s="13" t="s">
        <v>90</v>
      </c>
      <c r="I13" s="13">
        <v>16</v>
      </c>
      <c r="J13" s="58">
        <f>Table22[[#This Row],[Column6]]*Table22[[#This Row],[Column9]]</f>
        <v>0</v>
      </c>
      <c r="K13" s="58">
        <f>Table22[[#This Row],[Column7]]-Table22[[#This Row],[Column10]]</f>
        <v>0</v>
      </c>
      <c r="L13" s="53">
        <f>(Table22[[#This Row],[Column7]]-(Table22[[#This Row],[Column9]]*Table22[[#This Row],[Column6]]))*0.75</f>
        <v>0</v>
      </c>
      <c r="M13" s="71" t="e">
        <f>(Table22[[#This Row],[Column7]]-(Table22[[#This Row],[Column9]]*Table22[[#This Row],[Column6]]))/Table22[[#This Row],[Column7]]</f>
        <v>#DIV/0!</v>
      </c>
      <c r="N13" s="116"/>
    </row>
    <row r="14" spans="1:14" x14ac:dyDescent="0.35">
      <c r="B14" s="8" t="s">
        <v>87</v>
      </c>
      <c r="C14" s="9" t="s">
        <v>92</v>
      </c>
      <c r="D14" s="10" t="s">
        <v>70</v>
      </c>
      <c r="E14" s="11" t="s">
        <v>94</v>
      </c>
      <c r="F14" s="45"/>
      <c r="G14" s="70"/>
      <c r="H14" s="13" t="s">
        <v>90</v>
      </c>
      <c r="I14" s="13">
        <v>16</v>
      </c>
      <c r="J14" s="58">
        <f>Table22[[#This Row],[Column6]]*Table22[[#This Row],[Column9]]</f>
        <v>0</v>
      </c>
      <c r="K14" s="58">
        <f>Table22[[#This Row],[Column7]]-Table22[[#This Row],[Column10]]</f>
        <v>0</v>
      </c>
      <c r="L14" s="53">
        <f>(Table22[[#This Row],[Column7]]-(Table22[[#This Row],[Column9]]*Table22[[#This Row],[Column6]]))*0.75</f>
        <v>0</v>
      </c>
      <c r="M14" s="71" t="e">
        <f>(Table22[[#This Row],[Column7]]-(Table22[[#This Row],[Column9]]*Table22[[#This Row],[Column6]]))/Table22[[#This Row],[Column7]]</f>
        <v>#DIV/0!</v>
      </c>
      <c r="N14" s="116"/>
    </row>
    <row r="15" spans="1:14" x14ac:dyDescent="0.35">
      <c r="B15" s="8" t="s">
        <v>87</v>
      </c>
      <c r="C15" s="9" t="s">
        <v>95</v>
      </c>
      <c r="D15" s="10" t="s">
        <v>70</v>
      </c>
      <c r="E15" s="11" t="s">
        <v>96</v>
      </c>
      <c r="F15" s="45"/>
      <c r="G15" s="70"/>
      <c r="H15" s="13" t="s">
        <v>90</v>
      </c>
      <c r="I15" s="13">
        <v>16</v>
      </c>
      <c r="J15" s="58">
        <f>Table22[[#This Row],[Column6]]*Table22[[#This Row],[Column9]]</f>
        <v>0</v>
      </c>
      <c r="K15" s="58">
        <f>Table22[[#This Row],[Column7]]-Table22[[#This Row],[Column10]]</f>
        <v>0</v>
      </c>
      <c r="L15" s="53">
        <f>(Table22[[#This Row],[Column7]]-(Table22[[#This Row],[Column9]]*Table22[[#This Row],[Column6]]))*0.75</f>
        <v>0</v>
      </c>
      <c r="M15" s="71" t="e">
        <f>(Table22[[#This Row],[Column7]]-(Table22[[#This Row],[Column9]]*Table22[[#This Row],[Column6]]))/Table22[[#This Row],[Column7]]</f>
        <v>#DIV/0!</v>
      </c>
      <c r="N15" s="116"/>
    </row>
    <row r="16" spans="1:14" x14ac:dyDescent="0.35">
      <c r="B16" s="8" t="s">
        <v>87</v>
      </c>
      <c r="C16" s="9" t="s">
        <v>95</v>
      </c>
      <c r="D16" s="10" t="s">
        <v>70</v>
      </c>
      <c r="E16" s="11" t="s">
        <v>97</v>
      </c>
      <c r="F16" s="45"/>
      <c r="G16" s="70"/>
      <c r="H16" s="13" t="s">
        <v>90</v>
      </c>
      <c r="I16" s="13">
        <v>16</v>
      </c>
      <c r="J16" s="58">
        <f>Table22[[#This Row],[Column6]]*Table22[[#This Row],[Column9]]</f>
        <v>0</v>
      </c>
      <c r="K16" s="58">
        <f>Table22[[#This Row],[Column7]]-Table22[[#This Row],[Column10]]</f>
        <v>0</v>
      </c>
      <c r="L16" s="53">
        <f>(Table22[[#This Row],[Column7]]-(Table22[[#This Row],[Column9]]*Table22[[#This Row],[Column6]]))*0.75</f>
        <v>0</v>
      </c>
      <c r="M16" s="71" t="e">
        <f>(Table22[[#This Row],[Column7]]-(Table22[[#This Row],[Column9]]*Table22[[#This Row],[Column6]]))/Table22[[#This Row],[Column7]]</f>
        <v>#DIV/0!</v>
      </c>
      <c r="N16" s="116"/>
    </row>
    <row r="17" spans="2:14" x14ac:dyDescent="0.35">
      <c r="B17" s="8" t="s">
        <v>98</v>
      </c>
      <c r="C17" s="9" t="s">
        <v>99</v>
      </c>
      <c r="D17" s="10" t="s">
        <v>100</v>
      </c>
      <c r="E17" s="11" t="s">
        <v>101</v>
      </c>
      <c r="F17" s="45"/>
      <c r="G17" s="70"/>
      <c r="H17" s="122" t="s">
        <v>1406</v>
      </c>
      <c r="I17" s="13">
        <v>247.01</v>
      </c>
      <c r="J17" s="58">
        <f>Table22[[#This Row],[Column6]]*Table22[[#This Row],[Column9]]</f>
        <v>0</v>
      </c>
      <c r="K17" s="58">
        <f>Table22[[#This Row],[Column7]]-Table22[[#This Row],[Column10]]</f>
        <v>0</v>
      </c>
      <c r="L17" s="53">
        <f>(Table22[[#This Row],[Column7]]-(Table22[[#This Row],[Column9]]*Table22[[#This Row],[Column6]]))*0.75</f>
        <v>0</v>
      </c>
      <c r="M17" s="71" t="e">
        <f>(Table22[[#This Row],[Column7]]-(Table22[[#This Row],[Column9]]*Table22[[#This Row],[Column6]]))/Table22[[#This Row],[Column7]]</f>
        <v>#DIV/0!</v>
      </c>
      <c r="N17" s="116"/>
    </row>
    <row r="18" spans="2:14" x14ac:dyDescent="0.35">
      <c r="B18" s="8" t="s">
        <v>98</v>
      </c>
      <c r="C18" s="9" t="s">
        <v>102</v>
      </c>
      <c r="D18" s="10" t="s">
        <v>103</v>
      </c>
      <c r="E18" s="11" t="s">
        <v>104</v>
      </c>
      <c r="F18" s="45"/>
      <c r="G18" s="70"/>
      <c r="H18" s="122" t="s">
        <v>1406</v>
      </c>
      <c r="I18" s="13">
        <v>247.01</v>
      </c>
      <c r="J18" s="58">
        <f>Table22[[#This Row],[Column6]]*Table22[[#This Row],[Column9]]</f>
        <v>0</v>
      </c>
      <c r="K18" s="58">
        <f>Table22[[#This Row],[Column7]]-Table22[[#This Row],[Column10]]</f>
        <v>0</v>
      </c>
      <c r="L18" s="53">
        <f>(Table22[[#This Row],[Column7]]-(Table22[[#This Row],[Column9]]*Table22[[#This Row],[Column6]]))*0.75</f>
        <v>0</v>
      </c>
      <c r="M18" s="71" t="e">
        <f>(Table22[[#This Row],[Column7]]-(Table22[[#This Row],[Column9]]*Table22[[#This Row],[Column6]]))/Table22[[#This Row],[Column7]]</f>
        <v>#DIV/0!</v>
      </c>
      <c r="N18" s="116"/>
    </row>
    <row r="19" spans="2:14" x14ac:dyDescent="0.35">
      <c r="B19" s="8" t="s">
        <v>98</v>
      </c>
      <c r="C19" s="9" t="s">
        <v>99</v>
      </c>
      <c r="D19" s="10" t="s">
        <v>100</v>
      </c>
      <c r="E19" s="11" t="s">
        <v>105</v>
      </c>
      <c r="F19" s="45"/>
      <c r="G19" s="70"/>
      <c r="H19" s="122" t="s">
        <v>1406</v>
      </c>
      <c r="I19" s="13">
        <v>247.01</v>
      </c>
      <c r="J19" s="58">
        <f>Table22[[#This Row],[Column6]]*Table22[[#This Row],[Column9]]</f>
        <v>0</v>
      </c>
      <c r="K19" s="58">
        <f>Table22[[#This Row],[Column7]]-Table22[[#This Row],[Column10]]</f>
        <v>0</v>
      </c>
      <c r="L19" s="53">
        <f>(Table22[[#This Row],[Column7]]-(Table22[[#This Row],[Column9]]*Table22[[#This Row],[Column6]]))*0.75</f>
        <v>0</v>
      </c>
      <c r="M19" s="71" t="e">
        <f>(Table22[[#This Row],[Column7]]-(Table22[[#This Row],[Column9]]*Table22[[#This Row],[Column6]]))/Table22[[#This Row],[Column7]]</f>
        <v>#DIV/0!</v>
      </c>
      <c r="N19" s="116"/>
    </row>
    <row r="20" spans="2:14" x14ac:dyDescent="0.35">
      <c r="B20" s="8" t="s">
        <v>98</v>
      </c>
      <c r="C20" s="9" t="s">
        <v>102</v>
      </c>
      <c r="D20" s="10" t="s">
        <v>103</v>
      </c>
      <c r="E20" s="11" t="s">
        <v>106</v>
      </c>
      <c r="F20" s="45"/>
      <c r="G20" s="70"/>
      <c r="H20" s="122" t="s">
        <v>1406</v>
      </c>
      <c r="I20" s="13">
        <v>247.01</v>
      </c>
      <c r="J20" s="58">
        <f>Table22[[#This Row],[Column6]]*Table22[[#This Row],[Column9]]</f>
        <v>0</v>
      </c>
      <c r="K20" s="58">
        <f>Table22[[#This Row],[Column7]]-Table22[[#This Row],[Column10]]</f>
        <v>0</v>
      </c>
      <c r="L20" s="53">
        <f>(Table22[[#This Row],[Column7]]-(Table22[[#This Row],[Column9]]*Table22[[#This Row],[Column6]]))*0.75</f>
        <v>0</v>
      </c>
      <c r="M20" s="71" t="e">
        <f>(Table22[[#This Row],[Column7]]-(Table22[[#This Row],[Column9]]*Table22[[#This Row],[Column6]]))/Table22[[#This Row],[Column7]]</f>
        <v>#DIV/0!</v>
      </c>
      <c r="N20" s="116"/>
    </row>
    <row r="21" spans="2:14" x14ac:dyDescent="0.35">
      <c r="B21" s="8" t="s">
        <v>98</v>
      </c>
      <c r="C21" s="9" t="s">
        <v>107</v>
      </c>
      <c r="D21" s="10" t="s">
        <v>108</v>
      </c>
      <c r="E21" s="11" t="s">
        <v>109</v>
      </c>
      <c r="F21" s="45"/>
      <c r="G21" s="70"/>
      <c r="H21" s="122" t="s">
        <v>1406</v>
      </c>
      <c r="I21" s="13">
        <v>247.01</v>
      </c>
      <c r="J21" s="58">
        <f>Table22[[#This Row],[Column6]]*Table22[[#This Row],[Column9]]</f>
        <v>0</v>
      </c>
      <c r="K21" s="58">
        <f>Table22[[#This Row],[Column7]]-Table22[[#This Row],[Column10]]</f>
        <v>0</v>
      </c>
      <c r="L21" s="53">
        <f>(Table22[[#This Row],[Column7]]-(Table22[[#This Row],[Column9]]*Table22[[#This Row],[Column6]]))*0.75</f>
        <v>0</v>
      </c>
      <c r="M21" s="71" t="e">
        <f>(Table22[[#This Row],[Column7]]-(Table22[[#This Row],[Column9]]*Table22[[#This Row],[Column6]]))/Table22[[#This Row],[Column7]]</f>
        <v>#DIV/0!</v>
      </c>
      <c r="N21" s="116"/>
    </row>
    <row r="22" spans="2:14" x14ac:dyDescent="0.35">
      <c r="B22" s="8" t="s">
        <v>110</v>
      </c>
      <c r="C22" s="9" t="s">
        <v>111</v>
      </c>
      <c r="D22" s="10" t="s">
        <v>70</v>
      </c>
      <c r="E22" s="11" t="s">
        <v>112</v>
      </c>
      <c r="F22" s="45"/>
      <c r="G22" s="70"/>
      <c r="H22" s="13" t="s">
        <v>113</v>
      </c>
      <c r="I22" s="13">
        <v>0.95</v>
      </c>
      <c r="J22" s="58">
        <f>Table22[[#This Row],[Column6]]*Table22[[#This Row],[Column9]]</f>
        <v>0</v>
      </c>
      <c r="K22" s="58">
        <f>Table22[[#This Row],[Column7]]-Table22[[#This Row],[Column10]]</f>
        <v>0</v>
      </c>
      <c r="L22" s="53">
        <f>(Table22[[#This Row],[Column7]]-(Table22[[#This Row],[Column9]]*Table22[[#This Row],[Column6]]))*0.75</f>
        <v>0</v>
      </c>
      <c r="M22" s="71" t="e">
        <f>(Table22[[#This Row],[Column7]]-(Table22[[#This Row],[Column9]]*Table22[[#This Row],[Column6]]))/Table22[[#This Row],[Column7]]</f>
        <v>#DIV/0!</v>
      </c>
      <c r="N22" s="116"/>
    </row>
    <row r="23" spans="2:14" x14ac:dyDescent="0.35">
      <c r="B23" s="8" t="s">
        <v>110</v>
      </c>
      <c r="C23" s="9" t="s">
        <v>111</v>
      </c>
      <c r="D23" s="10" t="s">
        <v>70</v>
      </c>
      <c r="E23" s="11" t="s">
        <v>114</v>
      </c>
      <c r="F23" s="45"/>
      <c r="G23" s="70"/>
      <c r="H23" s="13" t="s">
        <v>113</v>
      </c>
      <c r="I23" s="13">
        <v>0.95</v>
      </c>
      <c r="J23" s="58">
        <f>Table22[[#This Row],[Column6]]*Table22[[#This Row],[Column9]]</f>
        <v>0</v>
      </c>
      <c r="K23" s="58">
        <f>Table22[[#This Row],[Column7]]-Table22[[#This Row],[Column10]]</f>
        <v>0</v>
      </c>
      <c r="L23" s="53">
        <f>(Table22[[#This Row],[Column7]]-(Table22[[#This Row],[Column9]]*Table22[[#This Row],[Column6]]))*0.75</f>
        <v>0</v>
      </c>
      <c r="M23" s="71" t="e">
        <f>(Table22[[#This Row],[Column7]]-(Table22[[#This Row],[Column9]]*Table22[[#This Row],[Column6]]))/Table22[[#This Row],[Column7]]</f>
        <v>#DIV/0!</v>
      </c>
      <c r="N23" s="116"/>
    </row>
    <row r="24" spans="2:14" x14ac:dyDescent="0.35">
      <c r="B24" s="8" t="s">
        <v>110</v>
      </c>
      <c r="C24" s="9" t="s">
        <v>111</v>
      </c>
      <c r="D24" s="10" t="s">
        <v>70</v>
      </c>
      <c r="E24" s="11" t="s">
        <v>115</v>
      </c>
      <c r="F24" s="45"/>
      <c r="G24" s="70"/>
      <c r="H24" s="13" t="s">
        <v>113</v>
      </c>
      <c r="I24" s="13">
        <v>0.95</v>
      </c>
      <c r="J24" s="58">
        <f>Table22[[#This Row],[Column6]]*Table22[[#This Row],[Column9]]</f>
        <v>0</v>
      </c>
      <c r="K24" s="58">
        <f>Table22[[#This Row],[Column7]]-Table22[[#This Row],[Column10]]</f>
        <v>0</v>
      </c>
      <c r="L24" s="53">
        <f>(Table22[[#This Row],[Column7]]-(Table22[[#This Row],[Column9]]*Table22[[#This Row],[Column6]]))*0.75</f>
        <v>0</v>
      </c>
      <c r="M24" s="71" t="e">
        <f>(Table22[[#This Row],[Column7]]-(Table22[[#This Row],[Column9]]*Table22[[#This Row],[Column6]]))/Table22[[#This Row],[Column7]]</f>
        <v>#DIV/0!</v>
      </c>
      <c r="N24" s="116"/>
    </row>
    <row r="25" spans="2:14" x14ac:dyDescent="0.35">
      <c r="B25" s="8" t="s">
        <v>116</v>
      </c>
      <c r="C25" s="9" t="s">
        <v>117</v>
      </c>
      <c r="D25" s="10" t="s">
        <v>118</v>
      </c>
      <c r="E25" s="11" t="s">
        <v>119</v>
      </c>
      <c r="F25" s="45"/>
      <c r="G25" s="70"/>
      <c r="H25" s="13" t="s">
        <v>120</v>
      </c>
      <c r="I25" s="13">
        <v>0.33</v>
      </c>
      <c r="J25" s="58">
        <f>Table22[[#This Row],[Column6]]*Table22[[#This Row],[Column9]]</f>
        <v>0</v>
      </c>
      <c r="K25" s="58">
        <f>Table22[[#This Row],[Column7]]-Table22[[#This Row],[Column10]]</f>
        <v>0</v>
      </c>
      <c r="L25" s="53">
        <f>(Table22[[#This Row],[Column7]]-(Table22[[#This Row],[Column9]]*Table22[[#This Row],[Column6]]))*0.75</f>
        <v>0</v>
      </c>
      <c r="M25" s="71" t="e">
        <f>(Table22[[#This Row],[Column7]]-(Table22[[#This Row],[Column9]]*Table22[[#This Row],[Column6]]))/Table22[[#This Row],[Column7]]</f>
        <v>#DIV/0!</v>
      </c>
      <c r="N25" s="116"/>
    </row>
    <row r="26" spans="2:14" x14ac:dyDescent="0.35">
      <c r="B26" s="8" t="s">
        <v>121</v>
      </c>
      <c r="C26" s="9" t="s">
        <v>117</v>
      </c>
      <c r="D26" s="10" t="s">
        <v>122</v>
      </c>
      <c r="E26" s="11" t="s">
        <v>123</v>
      </c>
      <c r="F26" s="45"/>
      <c r="G26" s="70"/>
      <c r="H26" s="13" t="s">
        <v>120</v>
      </c>
      <c r="I26" s="13">
        <v>0.33</v>
      </c>
      <c r="J26" s="58">
        <f>Table22[[#This Row],[Column6]]*Table22[[#This Row],[Column9]]</f>
        <v>0</v>
      </c>
      <c r="K26" s="58">
        <f>Table22[[#This Row],[Column7]]-Table22[[#This Row],[Column10]]</f>
        <v>0</v>
      </c>
      <c r="L26" s="53">
        <f>(Table22[[#This Row],[Column7]]-(Table22[[#This Row],[Column9]]*Table22[[#This Row],[Column6]]))*0.75</f>
        <v>0</v>
      </c>
      <c r="M26" s="71" t="e">
        <f>(Table22[[#This Row],[Column7]]-(Table22[[#This Row],[Column9]]*Table22[[#This Row],[Column6]]))/Table22[[#This Row],[Column7]]</f>
        <v>#DIV/0!</v>
      </c>
      <c r="N26" s="116"/>
    </row>
    <row r="27" spans="2:14" x14ac:dyDescent="0.35">
      <c r="B27" s="8" t="s">
        <v>121</v>
      </c>
      <c r="C27" s="9" t="s">
        <v>117</v>
      </c>
      <c r="D27" s="10" t="s">
        <v>122</v>
      </c>
      <c r="E27" s="11" t="s">
        <v>124</v>
      </c>
      <c r="F27" s="45"/>
      <c r="G27" s="70"/>
      <c r="H27" s="13" t="s">
        <v>120</v>
      </c>
      <c r="I27" s="13">
        <v>0.33</v>
      </c>
      <c r="J27" s="58">
        <f>Table22[[#This Row],[Column6]]*Table22[[#This Row],[Column9]]</f>
        <v>0</v>
      </c>
      <c r="K27" s="58">
        <f>Table22[[#This Row],[Column7]]-Table22[[#This Row],[Column10]]</f>
        <v>0</v>
      </c>
      <c r="L27" s="53">
        <f>(Table22[[#This Row],[Column7]]-(Table22[[#This Row],[Column9]]*Table22[[#This Row],[Column6]]))*0.75</f>
        <v>0</v>
      </c>
      <c r="M27" s="71" t="e">
        <f>(Table22[[#This Row],[Column7]]-(Table22[[#This Row],[Column9]]*Table22[[#This Row],[Column6]]))/Table22[[#This Row],[Column7]]</f>
        <v>#DIV/0!</v>
      </c>
      <c r="N27" s="116"/>
    </row>
    <row r="28" spans="2:14" x14ac:dyDescent="0.35">
      <c r="B28" s="8" t="s">
        <v>121</v>
      </c>
      <c r="C28" s="9" t="s">
        <v>117</v>
      </c>
      <c r="D28" s="10" t="s">
        <v>122</v>
      </c>
      <c r="E28" s="11" t="s">
        <v>125</v>
      </c>
      <c r="F28" s="45"/>
      <c r="G28" s="70"/>
      <c r="H28" s="13" t="s">
        <v>120</v>
      </c>
      <c r="I28" s="13">
        <v>0.33</v>
      </c>
      <c r="J28" s="58">
        <f>Table22[[#This Row],[Column6]]*Table22[[#This Row],[Column9]]</f>
        <v>0</v>
      </c>
      <c r="K28" s="58">
        <f>Table22[[#This Row],[Column7]]-Table22[[#This Row],[Column10]]</f>
        <v>0</v>
      </c>
      <c r="L28" s="53">
        <f>(Table22[[#This Row],[Column7]]-(Table22[[#This Row],[Column9]]*Table22[[#This Row],[Column6]]))*0.75</f>
        <v>0</v>
      </c>
      <c r="M28" s="71" t="e">
        <f>(Table22[[#This Row],[Column7]]-(Table22[[#This Row],[Column9]]*Table22[[#This Row],[Column6]]))/Table22[[#This Row],[Column7]]</f>
        <v>#DIV/0!</v>
      </c>
      <c r="N28" s="116"/>
    </row>
    <row r="29" spans="2:14" x14ac:dyDescent="0.35">
      <c r="B29" s="8" t="s">
        <v>121</v>
      </c>
      <c r="C29" s="9" t="s">
        <v>117</v>
      </c>
      <c r="D29" s="10" t="s">
        <v>122</v>
      </c>
      <c r="E29" s="11" t="s">
        <v>126</v>
      </c>
      <c r="F29" s="45"/>
      <c r="G29" s="70"/>
      <c r="H29" s="13" t="s">
        <v>120</v>
      </c>
      <c r="I29" s="13">
        <v>0.33</v>
      </c>
      <c r="J29" s="58">
        <f>Table22[[#This Row],[Column6]]*Table22[[#This Row],[Column9]]</f>
        <v>0</v>
      </c>
      <c r="K29" s="58">
        <f>Table22[[#This Row],[Column7]]-Table22[[#This Row],[Column10]]</f>
        <v>0</v>
      </c>
      <c r="L29" s="53">
        <f>(Table22[[#This Row],[Column7]]-(Table22[[#This Row],[Column9]]*Table22[[#This Row],[Column6]]))*0.75</f>
        <v>0</v>
      </c>
      <c r="M29" s="71" t="e">
        <f>(Table22[[#This Row],[Column7]]-(Table22[[#This Row],[Column9]]*Table22[[#This Row],[Column6]]))/Table22[[#This Row],[Column7]]</f>
        <v>#DIV/0!</v>
      </c>
      <c r="N29" s="116"/>
    </row>
    <row r="30" spans="2:14" x14ac:dyDescent="0.35">
      <c r="B30" s="8" t="s">
        <v>127</v>
      </c>
      <c r="C30" s="9" t="s">
        <v>128</v>
      </c>
      <c r="D30" s="10" t="s">
        <v>128</v>
      </c>
      <c r="E30" s="11" t="s">
        <v>129</v>
      </c>
      <c r="F30" s="45"/>
      <c r="G30" s="70"/>
      <c r="H30" s="13" t="s">
        <v>130</v>
      </c>
      <c r="I30" s="13">
        <v>1.53</v>
      </c>
      <c r="J30" s="58">
        <f>Table22[[#This Row],[Column6]]*Table22[[#This Row],[Column9]]</f>
        <v>0</v>
      </c>
      <c r="K30" s="58">
        <f>Table22[[#This Row],[Column7]]-Table22[[#This Row],[Column10]]</f>
        <v>0</v>
      </c>
      <c r="L30" s="53">
        <f>(Table22[[#This Row],[Column7]]-(Table22[[#This Row],[Column9]]*Table22[[#This Row],[Column6]]))*0.75</f>
        <v>0</v>
      </c>
      <c r="M30" s="71" t="e">
        <f>(Table22[[#This Row],[Column7]]-(Table22[[#This Row],[Column9]]*Table22[[#This Row],[Column6]]))/Table22[[#This Row],[Column7]]</f>
        <v>#DIV/0!</v>
      </c>
      <c r="N30" s="116"/>
    </row>
    <row r="31" spans="2:14" x14ac:dyDescent="0.35">
      <c r="B31" s="8" t="s">
        <v>131</v>
      </c>
      <c r="C31" s="9" t="s">
        <v>132</v>
      </c>
      <c r="D31" s="10" t="s">
        <v>70</v>
      </c>
      <c r="E31" s="11" t="s">
        <v>133</v>
      </c>
      <c r="F31" s="45"/>
      <c r="G31" s="70"/>
      <c r="H31" s="13" t="s">
        <v>134</v>
      </c>
      <c r="I31" s="13">
        <v>0.3</v>
      </c>
      <c r="J31" s="58">
        <f>Table22[[#This Row],[Column6]]*Table22[[#This Row],[Column9]]</f>
        <v>0</v>
      </c>
      <c r="K31" s="58">
        <f>Table22[[#This Row],[Column7]]-Table22[[#This Row],[Column10]]</f>
        <v>0</v>
      </c>
      <c r="L31" s="53">
        <f>(Table22[[#This Row],[Column7]]-(Table22[[#This Row],[Column9]]*Table22[[#This Row],[Column6]]))*0.75</f>
        <v>0</v>
      </c>
      <c r="M31" s="71" t="e">
        <f>(Table22[[#This Row],[Column7]]-(Table22[[#This Row],[Column9]]*Table22[[#This Row],[Column6]]))/Table22[[#This Row],[Column7]]</f>
        <v>#DIV/0!</v>
      </c>
      <c r="N31" s="116"/>
    </row>
    <row r="32" spans="2:14" x14ac:dyDescent="0.35">
      <c r="B32" s="8" t="s">
        <v>131</v>
      </c>
      <c r="C32" s="9" t="s">
        <v>132</v>
      </c>
      <c r="D32" s="10" t="s">
        <v>70</v>
      </c>
      <c r="E32" s="11" t="s">
        <v>135</v>
      </c>
      <c r="F32" s="45"/>
      <c r="G32" s="70"/>
      <c r="H32" s="13" t="s">
        <v>134</v>
      </c>
      <c r="I32" s="13">
        <v>0.3</v>
      </c>
      <c r="J32" s="58">
        <f>Table22[[#This Row],[Column6]]*Table22[[#This Row],[Column9]]</f>
        <v>0</v>
      </c>
      <c r="K32" s="58">
        <f>Table22[[#This Row],[Column7]]-Table22[[#This Row],[Column10]]</f>
        <v>0</v>
      </c>
      <c r="L32" s="53">
        <f>(Table22[[#This Row],[Column7]]-(Table22[[#This Row],[Column9]]*Table22[[#This Row],[Column6]]))*0.75</f>
        <v>0</v>
      </c>
      <c r="M32" s="71" t="e">
        <f>(Table22[[#This Row],[Column7]]-(Table22[[#This Row],[Column9]]*Table22[[#This Row],[Column6]]))/Table22[[#This Row],[Column7]]</f>
        <v>#DIV/0!</v>
      </c>
      <c r="N32" s="116"/>
    </row>
    <row r="33" spans="2:14" x14ac:dyDescent="0.35">
      <c r="B33" s="8" t="s">
        <v>131</v>
      </c>
      <c r="C33" s="9" t="s">
        <v>132</v>
      </c>
      <c r="D33" s="10" t="s">
        <v>70</v>
      </c>
      <c r="E33" s="11" t="s">
        <v>136</v>
      </c>
      <c r="F33" s="45"/>
      <c r="G33" s="70"/>
      <c r="H33" s="13" t="s">
        <v>134</v>
      </c>
      <c r="I33" s="13">
        <v>0.3</v>
      </c>
      <c r="J33" s="58">
        <f>Table22[[#This Row],[Column6]]*Table22[[#This Row],[Column9]]</f>
        <v>0</v>
      </c>
      <c r="K33" s="58">
        <f>Table22[[#This Row],[Column7]]-Table22[[#This Row],[Column10]]</f>
        <v>0</v>
      </c>
      <c r="L33" s="53">
        <f>(Table22[[#This Row],[Column7]]-(Table22[[#This Row],[Column9]]*Table22[[#This Row],[Column6]]))*0.75</f>
        <v>0</v>
      </c>
      <c r="M33" s="71" t="e">
        <f>(Table22[[#This Row],[Column7]]-(Table22[[#This Row],[Column9]]*Table22[[#This Row],[Column6]]))/Table22[[#This Row],[Column7]]</f>
        <v>#DIV/0!</v>
      </c>
      <c r="N33" s="116"/>
    </row>
    <row r="34" spans="2:14" x14ac:dyDescent="0.35">
      <c r="B34" s="8" t="s">
        <v>131</v>
      </c>
      <c r="C34" s="9" t="s">
        <v>132</v>
      </c>
      <c r="D34" s="10" t="s">
        <v>70</v>
      </c>
      <c r="E34" s="11" t="s">
        <v>137</v>
      </c>
      <c r="F34" s="45"/>
      <c r="G34" s="70"/>
      <c r="H34" s="13" t="s">
        <v>134</v>
      </c>
      <c r="I34" s="13">
        <v>0.3</v>
      </c>
      <c r="J34" s="58">
        <f>Table22[[#This Row],[Column6]]*Table22[[#This Row],[Column9]]</f>
        <v>0</v>
      </c>
      <c r="K34" s="58">
        <f>Table22[[#This Row],[Column7]]-Table22[[#This Row],[Column10]]</f>
        <v>0</v>
      </c>
      <c r="L34" s="53">
        <f>(Table22[[#This Row],[Column7]]-(Table22[[#This Row],[Column9]]*Table22[[#This Row],[Column6]]))*0.75</f>
        <v>0</v>
      </c>
      <c r="M34" s="71" t="e">
        <f>(Table22[[#This Row],[Column7]]-(Table22[[#This Row],[Column9]]*Table22[[#This Row],[Column6]]))/Table22[[#This Row],[Column7]]</f>
        <v>#DIV/0!</v>
      </c>
      <c r="N34" s="116"/>
    </row>
    <row r="35" spans="2:14" x14ac:dyDescent="0.35">
      <c r="B35" s="8" t="s">
        <v>131</v>
      </c>
      <c r="C35" s="9" t="s">
        <v>132</v>
      </c>
      <c r="D35" s="10" t="s">
        <v>70</v>
      </c>
      <c r="E35" s="11" t="s">
        <v>138</v>
      </c>
      <c r="F35" s="45"/>
      <c r="G35" s="70"/>
      <c r="H35" s="13" t="s">
        <v>134</v>
      </c>
      <c r="I35" s="13">
        <v>0.3</v>
      </c>
      <c r="J35" s="58">
        <f>Table22[[#This Row],[Column6]]*Table22[[#This Row],[Column9]]</f>
        <v>0</v>
      </c>
      <c r="K35" s="58">
        <f>Table22[[#This Row],[Column7]]-Table22[[#This Row],[Column10]]</f>
        <v>0</v>
      </c>
      <c r="L35" s="53">
        <f>(Table22[[#This Row],[Column7]]-(Table22[[#This Row],[Column9]]*Table22[[#This Row],[Column6]]))*0.75</f>
        <v>0</v>
      </c>
      <c r="M35" s="71" t="e">
        <f>(Table22[[#This Row],[Column7]]-(Table22[[#This Row],[Column9]]*Table22[[#This Row],[Column6]]))/Table22[[#This Row],[Column7]]</f>
        <v>#DIV/0!</v>
      </c>
      <c r="N35" s="116"/>
    </row>
    <row r="36" spans="2:14" x14ac:dyDescent="0.35">
      <c r="B36" s="8" t="s">
        <v>131</v>
      </c>
      <c r="C36" s="9" t="s">
        <v>132</v>
      </c>
      <c r="D36" s="10" t="s">
        <v>70</v>
      </c>
      <c r="E36" s="11" t="s">
        <v>139</v>
      </c>
      <c r="F36" s="45"/>
      <c r="G36" s="70"/>
      <c r="H36" s="13" t="s">
        <v>134</v>
      </c>
      <c r="I36" s="13">
        <v>0.3</v>
      </c>
      <c r="J36" s="58">
        <f>Table22[[#This Row],[Column6]]*Table22[[#This Row],[Column9]]</f>
        <v>0</v>
      </c>
      <c r="K36" s="58">
        <f>Table22[[#This Row],[Column7]]-Table22[[#This Row],[Column10]]</f>
        <v>0</v>
      </c>
      <c r="L36" s="53">
        <f>(Table22[[#This Row],[Column7]]-(Table22[[#This Row],[Column9]]*Table22[[#This Row],[Column6]]))*0.75</f>
        <v>0</v>
      </c>
      <c r="M36" s="71" t="e">
        <f>(Table22[[#This Row],[Column7]]-(Table22[[#This Row],[Column9]]*Table22[[#This Row],[Column6]]))/Table22[[#This Row],[Column7]]</f>
        <v>#DIV/0!</v>
      </c>
      <c r="N36" s="116"/>
    </row>
    <row r="37" spans="2:14" x14ac:dyDescent="0.35">
      <c r="B37" s="8" t="s">
        <v>131</v>
      </c>
      <c r="C37" s="9" t="s">
        <v>132</v>
      </c>
      <c r="D37" s="10" t="s">
        <v>70</v>
      </c>
      <c r="E37" s="11" t="s">
        <v>140</v>
      </c>
      <c r="F37" s="45"/>
      <c r="G37" s="70"/>
      <c r="H37" s="13" t="s">
        <v>134</v>
      </c>
      <c r="I37" s="13">
        <v>0.3</v>
      </c>
      <c r="J37" s="58">
        <f>Table22[[#This Row],[Column6]]*Table22[[#This Row],[Column9]]</f>
        <v>0</v>
      </c>
      <c r="K37" s="58">
        <f>Table22[[#This Row],[Column7]]-Table22[[#This Row],[Column10]]</f>
        <v>0</v>
      </c>
      <c r="L37" s="53">
        <f>(Table22[[#This Row],[Column7]]-(Table22[[#This Row],[Column9]]*Table22[[#This Row],[Column6]]))*0.75</f>
        <v>0</v>
      </c>
      <c r="M37" s="71" t="e">
        <f>(Table22[[#This Row],[Column7]]-(Table22[[#This Row],[Column9]]*Table22[[#This Row],[Column6]]))/Table22[[#This Row],[Column7]]</f>
        <v>#DIV/0!</v>
      </c>
      <c r="N37" s="116"/>
    </row>
    <row r="38" spans="2:14" x14ac:dyDescent="0.35">
      <c r="B38" s="8" t="s">
        <v>131</v>
      </c>
      <c r="C38" s="9" t="s">
        <v>141</v>
      </c>
      <c r="D38" s="10" t="s">
        <v>70</v>
      </c>
      <c r="E38" s="11" t="s">
        <v>142</v>
      </c>
      <c r="F38" s="45"/>
      <c r="G38" s="70"/>
      <c r="H38" s="13" t="s">
        <v>134</v>
      </c>
      <c r="I38" s="13">
        <v>0.3</v>
      </c>
      <c r="J38" s="58">
        <f>Table22[[#This Row],[Column6]]*Table22[[#This Row],[Column9]]</f>
        <v>0</v>
      </c>
      <c r="K38" s="58">
        <f>Table22[[#This Row],[Column7]]-Table22[[#This Row],[Column10]]</f>
        <v>0</v>
      </c>
      <c r="L38" s="53">
        <f>(Table22[[#This Row],[Column7]]-(Table22[[#This Row],[Column9]]*Table22[[#This Row],[Column6]]))*0.75</f>
        <v>0</v>
      </c>
      <c r="M38" s="71" t="e">
        <f>(Table22[[#This Row],[Column7]]-(Table22[[#This Row],[Column9]]*Table22[[#This Row],[Column6]]))/Table22[[#This Row],[Column7]]</f>
        <v>#DIV/0!</v>
      </c>
      <c r="N38" s="116"/>
    </row>
    <row r="39" spans="2:14" x14ac:dyDescent="0.35">
      <c r="B39" s="8" t="s">
        <v>131</v>
      </c>
      <c r="C39" s="9" t="s">
        <v>141</v>
      </c>
      <c r="D39" s="10" t="s">
        <v>70</v>
      </c>
      <c r="E39" s="11" t="s">
        <v>143</v>
      </c>
      <c r="F39" s="45"/>
      <c r="G39" s="70"/>
      <c r="H39" s="13" t="s">
        <v>134</v>
      </c>
      <c r="I39" s="13">
        <v>0.3</v>
      </c>
      <c r="J39" s="58">
        <f>Table22[[#This Row],[Column6]]*Table22[[#This Row],[Column9]]</f>
        <v>0</v>
      </c>
      <c r="K39" s="58">
        <f>Table22[[#This Row],[Column7]]-Table22[[#This Row],[Column10]]</f>
        <v>0</v>
      </c>
      <c r="L39" s="53">
        <f>(Table22[[#This Row],[Column7]]-(Table22[[#This Row],[Column9]]*Table22[[#This Row],[Column6]]))*0.75</f>
        <v>0</v>
      </c>
      <c r="M39" s="71" t="e">
        <f>(Table22[[#This Row],[Column7]]-(Table22[[#This Row],[Column9]]*Table22[[#This Row],[Column6]]))/Table22[[#This Row],[Column7]]</f>
        <v>#DIV/0!</v>
      </c>
      <c r="N39" s="116"/>
    </row>
    <row r="40" spans="2:14" x14ac:dyDescent="0.35">
      <c r="B40" s="8" t="s">
        <v>131</v>
      </c>
      <c r="C40" s="9" t="s">
        <v>141</v>
      </c>
      <c r="D40" s="10" t="s">
        <v>70</v>
      </c>
      <c r="E40" s="11" t="s">
        <v>144</v>
      </c>
      <c r="F40" s="45"/>
      <c r="G40" s="70"/>
      <c r="H40" s="13" t="s">
        <v>134</v>
      </c>
      <c r="I40" s="13">
        <v>0.3</v>
      </c>
      <c r="J40" s="58">
        <f>Table22[[#This Row],[Column6]]*Table22[[#This Row],[Column9]]</f>
        <v>0</v>
      </c>
      <c r="K40" s="58">
        <f>Table22[[#This Row],[Column7]]-Table22[[#This Row],[Column10]]</f>
        <v>0</v>
      </c>
      <c r="L40" s="53">
        <f>(Table22[[#This Row],[Column7]]-(Table22[[#This Row],[Column9]]*Table22[[#This Row],[Column6]]))*0.75</f>
        <v>0</v>
      </c>
      <c r="M40" s="71" t="e">
        <f>(Table22[[#This Row],[Column7]]-(Table22[[#This Row],[Column9]]*Table22[[#This Row],[Column6]]))/Table22[[#This Row],[Column7]]</f>
        <v>#DIV/0!</v>
      </c>
      <c r="N40" s="116"/>
    </row>
    <row r="41" spans="2:14" x14ac:dyDescent="0.35">
      <c r="B41" s="8" t="s">
        <v>131</v>
      </c>
      <c r="C41" s="9" t="s">
        <v>141</v>
      </c>
      <c r="D41" s="10" t="s">
        <v>70</v>
      </c>
      <c r="E41" s="11" t="s">
        <v>145</v>
      </c>
      <c r="F41" s="45"/>
      <c r="G41" s="70"/>
      <c r="H41" s="13" t="s">
        <v>134</v>
      </c>
      <c r="I41" s="13">
        <v>0.3</v>
      </c>
      <c r="J41" s="58">
        <f>Table22[[#This Row],[Column6]]*Table22[[#This Row],[Column9]]</f>
        <v>0</v>
      </c>
      <c r="K41" s="58">
        <f>Table22[[#This Row],[Column7]]-Table22[[#This Row],[Column10]]</f>
        <v>0</v>
      </c>
      <c r="L41" s="53">
        <f>(Table22[[#This Row],[Column7]]-(Table22[[#This Row],[Column9]]*Table22[[#This Row],[Column6]]))*0.75</f>
        <v>0</v>
      </c>
      <c r="M41" s="71" t="e">
        <f>(Table22[[#This Row],[Column7]]-(Table22[[#This Row],[Column9]]*Table22[[#This Row],[Column6]]))/Table22[[#This Row],[Column7]]</f>
        <v>#DIV/0!</v>
      </c>
      <c r="N41" s="116"/>
    </row>
    <row r="42" spans="2:14" x14ac:dyDescent="0.35">
      <c r="B42" s="8" t="s">
        <v>131</v>
      </c>
      <c r="C42" s="9" t="s">
        <v>141</v>
      </c>
      <c r="D42" s="10" t="s">
        <v>70</v>
      </c>
      <c r="E42" s="11" t="s">
        <v>146</v>
      </c>
      <c r="F42" s="45"/>
      <c r="G42" s="70"/>
      <c r="H42" s="13" t="s">
        <v>134</v>
      </c>
      <c r="I42" s="13">
        <v>0.3</v>
      </c>
      <c r="J42" s="58">
        <f>Table22[[#This Row],[Column6]]*Table22[[#This Row],[Column9]]</f>
        <v>0</v>
      </c>
      <c r="K42" s="58">
        <f>Table22[[#This Row],[Column7]]-Table22[[#This Row],[Column10]]</f>
        <v>0</v>
      </c>
      <c r="L42" s="53">
        <f>(Table22[[#This Row],[Column7]]-(Table22[[#This Row],[Column9]]*Table22[[#This Row],[Column6]]))*0.75</f>
        <v>0</v>
      </c>
      <c r="M42" s="71" t="e">
        <f>(Table22[[#This Row],[Column7]]-(Table22[[#This Row],[Column9]]*Table22[[#This Row],[Column6]]))/Table22[[#This Row],[Column7]]</f>
        <v>#DIV/0!</v>
      </c>
      <c r="N42" s="116"/>
    </row>
    <row r="43" spans="2:14" x14ac:dyDescent="0.35">
      <c r="B43" s="8" t="s">
        <v>131</v>
      </c>
      <c r="C43" s="9" t="s">
        <v>141</v>
      </c>
      <c r="D43" s="10" t="s">
        <v>70</v>
      </c>
      <c r="E43" s="11" t="s">
        <v>147</v>
      </c>
      <c r="F43" s="45"/>
      <c r="G43" s="70"/>
      <c r="H43" s="13" t="s">
        <v>134</v>
      </c>
      <c r="I43" s="13">
        <v>0.3</v>
      </c>
      <c r="J43" s="58">
        <f>Table22[[#This Row],[Column6]]*Table22[[#This Row],[Column9]]</f>
        <v>0</v>
      </c>
      <c r="K43" s="58">
        <f>Table22[[#This Row],[Column7]]-Table22[[#This Row],[Column10]]</f>
        <v>0</v>
      </c>
      <c r="L43" s="53">
        <f>(Table22[[#This Row],[Column7]]-(Table22[[#This Row],[Column9]]*Table22[[#This Row],[Column6]]))*0.75</f>
        <v>0</v>
      </c>
      <c r="M43" s="71" t="e">
        <f>(Table22[[#This Row],[Column7]]-(Table22[[#This Row],[Column9]]*Table22[[#This Row],[Column6]]))/Table22[[#This Row],[Column7]]</f>
        <v>#DIV/0!</v>
      </c>
      <c r="N43" s="116"/>
    </row>
    <row r="44" spans="2:14" x14ac:dyDescent="0.35">
      <c r="B44" s="8" t="s">
        <v>131</v>
      </c>
      <c r="C44" s="9" t="s">
        <v>141</v>
      </c>
      <c r="D44" s="10" t="s">
        <v>70</v>
      </c>
      <c r="E44" s="11" t="s">
        <v>148</v>
      </c>
      <c r="F44" s="45"/>
      <c r="G44" s="70"/>
      <c r="H44" s="13" t="s">
        <v>134</v>
      </c>
      <c r="I44" s="13">
        <v>0.3</v>
      </c>
      <c r="J44" s="58">
        <f>Table22[[#This Row],[Column6]]*Table22[[#This Row],[Column9]]</f>
        <v>0</v>
      </c>
      <c r="K44" s="58">
        <f>Table22[[#This Row],[Column7]]-Table22[[#This Row],[Column10]]</f>
        <v>0</v>
      </c>
      <c r="L44" s="53">
        <f>(Table22[[#This Row],[Column7]]-(Table22[[#This Row],[Column9]]*Table22[[#This Row],[Column6]]))*0.75</f>
        <v>0</v>
      </c>
      <c r="M44" s="71" t="e">
        <f>(Table22[[#This Row],[Column7]]-(Table22[[#This Row],[Column9]]*Table22[[#This Row],[Column6]]))/Table22[[#This Row],[Column7]]</f>
        <v>#DIV/0!</v>
      </c>
      <c r="N44" s="116"/>
    </row>
    <row r="45" spans="2:14" x14ac:dyDescent="0.35">
      <c r="B45" s="8" t="s">
        <v>131</v>
      </c>
      <c r="C45" s="9" t="s">
        <v>132</v>
      </c>
      <c r="D45" s="10" t="s">
        <v>70</v>
      </c>
      <c r="E45" s="11" t="s">
        <v>149</v>
      </c>
      <c r="F45" s="45"/>
      <c r="G45" s="70"/>
      <c r="H45" s="13" t="s">
        <v>134</v>
      </c>
      <c r="I45" s="13">
        <v>0.3</v>
      </c>
      <c r="J45" s="58">
        <f>Table22[[#This Row],[Column6]]*Table22[[#This Row],[Column9]]</f>
        <v>0</v>
      </c>
      <c r="K45" s="58">
        <f>Table22[[#This Row],[Column7]]-Table22[[#This Row],[Column10]]</f>
        <v>0</v>
      </c>
      <c r="L45" s="53">
        <f>(Table22[[#This Row],[Column7]]-(Table22[[#This Row],[Column9]]*Table22[[#This Row],[Column6]]))*0.75</f>
        <v>0</v>
      </c>
      <c r="M45" s="71" t="e">
        <f>(Table22[[#This Row],[Column7]]-(Table22[[#This Row],[Column9]]*Table22[[#This Row],[Column6]]))/Table22[[#This Row],[Column7]]</f>
        <v>#DIV/0!</v>
      </c>
      <c r="N45" s="116"/>
    </row>
    <row r="46" spans="2:14" x14ac:dyDescent="0.35">
      <c r="B46" s="8" t="s">
        <v>131</v>
      </c>
      <c r="C46" s="9" t="s">
        <v>132</v>
      </c>
      <c r="D46" s="10" t="s">
        <v>70</v>
      </c>
      <c r="E46" s="11" t="s">
        <v>150</v>
      </c>
      <c r="F46" s="45"/>
      <c r="G46" s="70"/>
      <c r="H46" s="13" t="s">
        <v>134</v>
      </c>
      <c r="I46" s="13">
        <v>0.3</v>
      </c>
      <c r="J46" s="58">
        <f>Table22[[#This Row],[Column6]]*Table22[[#This Row],[Column9]]</f>
        <v>0</v>
      </c>
      <c r="K46" s="58">
        <f>Table22[[#This Row],[Column7]]-Table22[[#This Row],[Column10]]</f>
        <v>0</v>
      </c>
      <c r="L46" s="53">
        <f>(Table22[[#This Row],[Column7]]-(Table22[[#This Row],[Column9]]*Table22[[#This Row],[Column6]]))*0.75</f>
        <v>0</v>
      </c>
      <c r="M46" s="71" t="e">
        <f>(Table22[[#This Row],[Column7]]-(Table22[[#This Row],[Column9]]*Table22[[#This Row],[Column6]]))/Table22[[#This Row],[Column7]]</f>
        <v>#DIV/0!</v>
      </c>
      <c r="N46" s="116"/>
    </row>
    <row r="47" spans="2:14" x14ac:dyDescent="0.35">
      <c r="B47" s="8" t="s">
        <v>151</v>
      </c>
      <c r="C47" s="9" t="s">
        <v>152</v>
      </c>
      <c r="D47" s="10" t="s">
        <v>153</v>
      </c>
      <c r="E47" s="11" t="s">
        <v>154</v>
      </c>
      <c r="F47" s="45"/>
      <c r="G47" s="70"/>
      <c r="H47" s="13" t="s">
        <v>155</v>
      </c>
      <c r="I47" s="13">
        <v>0.57999999999999996</v>
      </c>
      <c r="J47" s="58">
        <f>Table22[[#This Row],[Column6]]*Table22[[#This Row],[Column9]]</f>
        <v>0</v>
      </c>
      <c r="K47" s="58">
        <f>Table22[[#This Row],[Column7]]-Table22[[#This Row],[Column10]]</f>
        <v>0</v>
      </c>
      <c r="L47" s="53">
        <f>(Table22[[#This Row],[Column7]]-(Table22[[#This Row],[Column9]]*Table22[[#This Row],[Column6]]))*0.75</f>
        <v>0</v>
      </c>
      <c r="M47" s="71" t="e">
        <f>(Table22[[#This Row],[Column7]]-(Table22[[#This Row],[Column9]]*Table22[[#This Row],[Column6]]))/Table22[[#This Row],[Column7]]</f>
        <v>#DIV/0!</v>
      </c>
      <c r="N47" s="116"/>
    </row>
    <row r="48" spans="2:14" x14ac:dyDescent="0.35">
      <c r="B48" s="8" t="s">
        <v>151</v>
      </c>
      <c r="C48" s="9" t="s">
        <v>152</v>
      </c>
      <c r="D48" s="10" t="s">
        <v>153</v>
      </c>
      <c r="E48" s="11" t="s">
        <v>156</v>
      </c>
      <c r="F48" s="45"/>
      <c r="G48" s="70"/>
      <c r="H48" s="13" t="s">
        <v>155</v>
      </c>
      <c r="I48" s="13">
        <v>0.57999999999999996</v>
      </c>
      <c r="J48" s="58">
        <f>Table22[[#This Row],[Column6]]*Table22[[#This Row],[Column9]]</f>
        <v>0</v>
      </c>
      <c r="K48" s="58">
        <f>Table22[[#This Row],[Column7]]-Table22[[#This Row],[Column10]]</f>
        <v>0</v>
      </c>
      <c r="L48" s="53">
        <f>(Table22[[#This Row],[Column7]]-(Table22[[#This Row],[Column9]]*Table22[[#This Row],[Column6]]))*0.75</f>
        <v>0</v>
      </c>
      <c r="M48" s="71" t="e">
        <f>(Table22[[#This Row],[Column7]]-(Table22[[#This Row],[Column9]]*Table22[[#This Row],[Column6]]))/Table22[[#This Row],[Column7]]</f>
        <v>#DIV/0!</v>
      </c>
      <c r="N48" s="116"/>
    </row>
    <row r="49" spans="2:14" x14ac:dyDescent="0.35">
      <c r="B49" s="8" t="s">
        <v>157</v>
      </c>
      <c r="C49" s="9" t="s">
        <v>158</v>
      </c>
      <c r="D49" s="10" t="s">
        <v>70</v>
      </c>
      <c r="E49" s="11" t="s">
        <v>159</v>
      </c>
      <c r="F49" s="45"/>
      <c r="G49" s="70"/>
      <c r="H49" s="13" t="s">
        <v>160</v>
      </c>
      <c r="I49" s="13">
        <v>0.09</v>
      </c>
      <c r="J49" s="58">
        <f>Table22[[#This Row],[Column6]]*Table22[[#This Row],[Column9]]</f>
        <v>0</v>
      </c>
      <c r="K49" s="58">
        <f>Table22[[#This Row],[Column7]]-Table22[[#This Row],[Column10]]</f>
        <v>0</v>
      </c>
      <c r="L49" s="53">
        <f>(Table22[[#This Row],[Column7]]-(Table22[[#This Row],[Column9]]*Table22[[#This Row],[Column6]]))*0.75</f>
        <v>0</v>
      </c>
      <c r="M49" s="71" t="e">
        <f>(Table22[[#This Row],[Column7]]-(Table22[[#This Row],[Column9]]*Table22[[#This Row],[Column6]]))/Table22[[#This Row],[Column7]]</f>
        <v>#DIV/0!</v>
      </c>
      <c r="N49" s="116"/>
    </row>
    <row r="50" spans="2:14" x14ac:dyDescent="0.35">
      <c r="B50" s="8" t="s">
        <v>157</v>
      </c>
      <c r="C50" s="9" t="s">
        <v>161</v>
      </c>
      <c r="D50" s="10" t="s">
        <v>70</v>
      </c>
      <c r="E50" s="11" t="s">
        <v>162</v>
      </c>
      <c r="F50" s="45"/>
      <c r="G50" s="70"/>
      <c r="H50" s="13" t="s">
        <v>160</v>
      </c>
      <c r="I50" s="13">
        <v>0.09</v>
      </c>
      <c r="J50" s="58">
        <f>Table22[[#This Row],[Column6]]*Table22[[#This Row],[Column9]]</f>
        <v>0</v>
      </c>
      <c r="K50" s="58">
        <f>Table22[[#This Row],[Column7]]-Table22[[#This Row],[Column10]]</f>
        <v>0</v>
      </c>
      <c r="L50" s="53">
        <f>(Table22[[#This Row],[Column7]]-(Table22[[#This Row],[Column9]]*Table22[[#This Row],[Column6]]))*0.75</f>
        <v>0</v>
      </c>
      <c r="M50" s="71" t="e">
        <f>(Table22[[#This Row],[Column7]]-(Table22[[#This Row],[Column9]]*Table22[[#This Row],[Column6]]))/Table22[[#This Row],[Column7]]</f>
        <v>#DIV/0!</v>
      </c>
      <c r="N50" s="116"/>
    </row>
    <row r="51" spans="2:14" x14ac:dyDescent="0.35">
      <c r="B51" s="8" t="s">
        <v>157</v>
      </c>
      <c r="C51" s="9" t="s">
        <v>161</v>
      </c>
      <c r="D51" s="10" t="s">
        <v>70</v>
      </c>
      <c r="E51" s="11" t="s">
        <v>163</v>
      </c>
      <c r="F51" s="45"/>
      <c r="G51" s="70"/>
      <c r="H51" s="13" t="s">
        <v>160</v>
      </c>
      <c r="I51" s="13">
        <v>0.09</v>
      </c>
      <c r="J51" s="58">
        <f>Table22[[#This Row],[Column6]]*Table22[[#This Row],[Column9]]</f>
        <v>0</v>
      </c>
      <c r="K51" s="58">
        <f>Table22[[#This Row],[Column7]]-Table22[[#This Row],[Column10]]</f>
        <v>0</v>
      </c>
      <c r="L51" s="53">
        <f>(Table22[[#This Row],[Column7]]-(Table22[[#This Row],[Column9]]*Table22[[#This Row],[Column6]]))*0.75</f>
        <v>0</v>
      </c>
      <c r="M51" s="71" t="e">
        <f>(Table22[[#This Row],[Column7]]-(Table22[[#This Row],[Column9]]*Table22[[#This Row],[Column6]]))/Table22[[#This Row],[Column7]]</f>
        <v>#DIV/0!</v>
      </c>
      <c r="N51" s="116"/>
    </row>
    <row r="52" spans="2:14" x14ac:dyDescent="0.35">
      <c r="B52" s="8" t="s">
        <v>164</v>
      </c>
      <c r="C52" s="9" t="s">
        <v>165</v>
      </c>
      <c r="D52" s="10" t="s">
        <v>153</v>
      </c>
      <c r="E52" s="11" t="s">
        <v>166</v>
      </c>
      <c r="F52" s="45"/>
      <c r="G52" s="70"/>
      <c r="H52" s="13" t="s">
        <v>167</v>
      </c>
      <c r="I52" s="13">
        <v>0.17</v>
      </c>
      <c r="J52" s="58">
        <f>Table22[[#This Row],[Column6]]*Table22[[#This Row],[Column9]]</f>
        <v>0</v>
      </c>
      <c r="K52" s="58">
        <f>Table22[[#This Row],[Column7]]-Table22[[#This Row],[Column10]]</f>
        <v>0</v>
      </c>
      <c r="L52" s="53">
        <f>(Table22[[#This Row],[Column7]]-(Table22[[#This Row],[Column9]]*Table22[[#This Row],[Column6]]))*0.75</f>
        <v>0</v>
      </c>
      <c r="M52" s="71" t="e">
        <f>(Table22[[#This Row],[Column7]]-(Table22[[#This Row],[Column9]]*Table22[[#This Row],[Column6]]))/Table22[[#This Row],[Column7]]</f>
        <v>#DIV/0!</v>
      </c>
      <c r="N52" s="116"/>
    </row>
    <row r="53" spans="2:14" x14ac:dyDescent="0.35">
      <c r="B53" s="8" t="s">
        <v>164</v>
      </c>
      <c r="C53" s="9" t="s">
        <v>168</v>
      </c>
      <c r="D53" s="10" t="s">
        <v>153</v>
      </c>
      <c r="E53" s="11" t="s">
        <v>169</v>
      </c>
      <c r="F53" s="45"/>
      <c r="G53" s="70"/>
      <c r="H53" s="13" t="s">
        <v>167</v>
      </c>
      <c r="I53" s="13">
        <v>0.17</v>
      </c>
      <c r="J53" s="58">
        <f>Table22[[#This Row],[Column6]]*Table22[[#This Row],[Column9]]</f>
        <v>0</v>
      </c>
      <c r="K53" s="58">
        <f>Table22[[#This Row],[Column7]]-Table22[[#This Row],[Column10]]</f>
        <v>0</v>
      </c>
      <c r="L53" s="53">
        <f>(Table22[[#This Row],[Column7]]-(Table22[[#This Row],[Column9]]*Table22[[#This Row],[Column6]]))*0.75</f>
        <v>0</v>
      </c>
      <c r="M53" s="71" t="e">
        <f>(Table22[[#This Row],[Column7]]-(Table22[[#This Row],[Column9]]*Table22[[#This Row],[Column6]]))/Table22[[#This Row],[Column7]]</f>
        <v>#DIV/0!</v>
      </c>
      <c r="N53" s="116"/>
    </row>
    <row r="54" spans="2:14" x14ac:dyDescent="0.35">
      <c r="B54" s="8" t="s">
        <v>170</v>
      </c>
      <c r="C54" s="9" t="s">
        <v>117</v>
      </c>
      <c r="D54" s="10" t="s">
        <v>171</v>
      </c>
      <c r="E54" s="11" t="s">
        <v>172</v>
      </c>
      <c r="F54" s="45"/>
      <c r="G54" s="70"/>
      <c r="H54" s="13" t="s">
        <v>173</v>
      </c>
      <c r="I54" s="13">
        <v>11.25</v>
      </c>
      <c r="J54" s="58">
        <f>Table22[[#This Row],[Column6]]*Table22[[#This Row],[Column9]]</f>
        <v>0</v>
      </c>
      <c r="K54" s="58">
        <f>Table22[[#This Row],[Column7]]-Table22[[#This Row],[Column10]]</f>
        <v>0</v>
      </c>
      <c r="L54" s="53">
        <f>(Table22[[#This Row],[Column7]]-(Table22[[#This Row],[Column9]]*Table22[[#This Row],[Column6]]))*0.75</f>
        <v>0</v>
      </c>
      <c r="M54" s="71" t="e">
        <f>(Table22[[#This Row],[Column7]]-(Table22[[#This Row],[Column9]]*Table22[[#This Row],[Column6]]))/Table22[[#This Row],[Column7]]</f>
        <v>#DIV/0!</v>
      </c>
      <c r="N54" s="116"/>
    </row>
    <row r="55" spans="2:14" x14ac:dyDescent="0.35">
      <c r="B55" s="8" t="s">
        <v>170</v>
      </c>
      <c r="C55" s="9" t="s">
        <v>117</v>
      </c>
      <c r="D55" s="10" t="s">
        <v>171</v>
      </c>
      <c r="E55" s="11" t="s">
        <v>174</v>
      </c>
      <c r="F55" s="45"/>
      <c r="G55" s="70"/>
      <c r="H55" s="13" t="s">
        <v>173</v>
      </c>
      <c r="I55" s="13">
        <v>11.25</v>
      </c>
      <c r="J55" s="58">
        <f>Table22[[#This Row],[Column6]]*Table22[[#This Row],[Column9]]</f>
        <v>0</v>
      </c>
      <c r="K55" s="58">
        <f>Table22[[#This Row],[Column7]]-Table22[[#This Row],[Column10]]</f>
        <v>0</v>
      </c>
      <c r="L55" s="53">
        <f>(Table22[[#This Row],[Column7]]-(Table22[[#This Row],[Column9]]*Table22[[#This Row],[Column6]]))*0.75</f>
        <v>0</v>
      </c>
      <c r="M55" s="71" t="e">
        <f>(Table22[[#This Row],[Column7]]-(Table22[[#This Row],[Column9]]*Table22[[#This Row],[Column6]]))/Table22[[#This Row],[Column7]]</f>
        <v>#DIV/0!</v>
      </c>
      <c r="N55" s="116"/>
    </row>
    <row r="56" spans="2:14" x14ac:dyDescent="0.35">
      <c r="B56" s="8" t="s">
        <v>170</v>
      </c>
      <c r="C56" s="9" t="s">
        <v>117</v>
      </c>
      <c r="D56" s="10" t="s">
        <v>171</v>
      </c>
      <c r="E56" s="11" t="s">
        <v>175</v>
      </c>
      <c r="F56" s="45"/>
      <c r="G56" s="70"/>
      <c r="H56" s="13" t="s">
        <v>173</v>
      </c>
      <c r="I56" s="13">
        <v>11.25</v>
      </c>
      <c r="J56" s="58">
        <f>Table22[[#This Row],[Column6]]*Table22[[#This Row],[Column9]]</f>
        <v>0</v>
      </c>
      <c r="K56" s="58">
        <f>Table22[[#This Row],[Column7]]-Table22[[#This Row],[Column10]]</f>
        <v>0</v>
      </c>
      <c r="L56" s="53">
        <f>(Table22[[#This Row],[Column7]]-(Table22[[#This Row],[Column9]]*Table22[[#This Row],[Column6]]))*0.75</f>
        <v>0</v>
      </c>
      <c r="M56" s="71" t="e">
        <f>(Table22[[#This Row],[Column7]]-(Table22[[#This Row],[Column9]]*Table22[[#This Row],[Column6]]))/Table22[[#This Row],[Column7]]</f>
        <v>#DIV/0!</v>
      </c>
      <c r="N56" s="116"/>
    </row>
    <row r="57" spans="2:14" x14ac:dyDescent="0.35">
      <c r="B57" s="8" t="s">
        <v>176</v>
      </c>
      <c r="C57" s="9" t="s">
        <v>177</v>
      </c>
      <c r="D57" s="10" t="s">
        <v>70</v>
      </c>
      <c r="E57" s="11" t="s">
        <v>178</v>
      </c>
      <c r="F57" s="45"/>
      <c r="G57" s="70"/>
      <c r="H57" s="13" t="s">
        <v>1407</v>
      </c>
      <c r="I57" s="13">
        <v>0.08</v>
      </c>
      <c r="J57" s="58">
        <f>Table22[[#This Row],[Column6]]*Table22[[#This Row],[Column9]]</f>
        <v>0</v>
      </c>
      <c r="K57" s="58">
        <f>Table22[[#This Row],[Column7]]-Table22[[#This Row],[Column10]]</f>
        <v>0</v>
      </c>
      <c r="L57" s="53">
        <f>(Table22[[#This Row],[Column7]]-(Table22[[#This Row],[Column9]]*Table22[[#This Row],[Column6]]))*0.75</f>
        <v>0</v>
      </c>
      <c r="M57" s="71" t="e">
        <f>(Table22[[#This Row],[Column7]]-(Table22[[#This Row],[Column9]]*Table22[[#This Row],[Column6]]))/Table22[[#This Row],[Column7]]</f>
        <v>#DIV/0!</v>
      </c>
      <c r="N57" s="116"/>
    </row>
    <row r="58" spans="2:14" x14ac:dyDescent="0.35">
      <c r="B58" s="8" t="s">
        <v>176</v>
      </c>
      <c r="C58" s="9" t="s">
        <v>179</v>
      </c>
      <c r="D58" s="10" t="s">
        <v>70</v>
      </c>
      <c r="E58" s="11" t="s">
        <v>180</v>
      </c>
      <c r="F58" s="45"/>
      <c r="G58" s="70"/>
      <c r="H58" s="13" t="s">
        <v>1407</v>
      </c>
      <c r="I58" s="13">
        <v>0.08</v>
      </c>
      <c r="J58" s="58">
        <f>Table22[[#This Row],[Column6]]*Table22[[#This Row],[Column9]]</f>
        <v>0</v>
      </c>
      <c r="K58" s="58">
        <f>Table22[[#This Row],[Column7]]-Table22[[#This Row],[Column10]]</f>
        <v>0</v>
      </c>
      <c r="L58" s="53">
        <f>(Table22[[#This Row],[Column7]]-(Table22[[#This Row],[Column9]]*Table22[[#This Row],[Column6]]))*0.75</f>
        <v>0</v>
      </c>
      <c r="M58" s="71" t="e">
        <f>(Table22[[#This Row],[Column7]]-(Table22[[#This Row],[Column9]]*Table22[[#This Row],[Column6]]))/Table22[[#This Row],[Column7]]</f>
        <v>#DIV/0!</v>
      </c>
      <c r="N58" s="116"/>
    </row>
    <row r="59" spans="2:14" x14ac:dyDescent="0.35">
      <c r="B59" s="8" t="s">
        <v>181</v>
      </c>
      <c r="C59" s="9" t="s">
        <v>117</v>
      </c>
      <c r="D59" s="10" t="s">
        <v>182</v>
      </c>
      <c r="E59" s="11" t="s">
        <v>183</v>
      </c>
      <c r="F59" s="45"/>
      <c r="G59" s="70"/>
      <c r="H59" s="13" t="s">
        <v>184</v>
      </c>
      <c r="I59" s="13">
        <v>0.56000000000000005</v>
      </c>
      <c r="J59" s="58">
        <f>Table22[[#This Row],[Column6]]*Table22[[#This Row],[Column9]]</f>
        <v>0</v>
      </c>
      <c r="K59" s="58">
        <f>Table22[[#This Row],[Column7]]-Table22[[#This Row],[Column10]]</f>
        <v>0</v>
      </c>
      <c r="L59" s="53">
        <f>(Table22[[#This Row],[Column7]]-(Table22[[#This Row],[Column9]]*Table22[[#This Row],[Column6]]))*0.75</f>
        <v>0</v>
      </c>
      <c r="M59" s="71" t="e">
        <f>(Table22[[#This Row],[Column7]]-(Table22[[#This Row],[Column9]]*Table22[[#This Row],[Column6]]))/Table22[[#This Row],[Column7]]</f>
        <v>#DIV/0!</v>
      </c>
      <c r="N59" s="116"/>
    </row>
    <row r="60" spans="2:14" x14ac:dyDescent="0.35">
      <c r="B60" s="8" t="s">
        <v>181</v>
      </c>
      <c r="C60" s="9" t="s">
        <v>117</v>
      </c>
      <c r="D60" s="10" t="s">
        <v>182</v>
      </c>
      <c r="E60" s="11" t="s">
        <v>185</v>
      </c>
      <c r="F60" s="45"/>
      <c r="G60" s="70"/>
      <c r="H60" s="13" t="s">
        <v>184</v>
      </c>
      <c r="I60" s="13">
        <v>0.56000000000000005</v>
      </c>
      <c r="J60" s="58">
        <f>Table22[[#This Row],[Column6]]*Table22[[#This Row],[Column9]]</f>
        <v>0</v>
      </c>
      <c r="K60" s="58">
        <f>Table22[[#This Row],[Column7]]-Table22[[#This Row],[Column10]]</f>
        <v>0</v>
      </c>
      <c r="L60" s="53">
        <f>(Table22[[#This Row],[Column7]]-(Table22[[#This Row],[Column9]]*Table22[[#This Row],[Column6]]))*0.75</f>
        <v>0</v>
      </c>
      <c r="M60" s="71" t="e">
        <f>(Table22[[#This Row],[Column7]]-(Table22[[#This Row],[Column9]]*Table22[[#This Row],[Column6]]))/Table22[[#This Row],[Column7]]</f>
        <v>#DIV/0!</v>
      </c>
      <c r="N60" s="116"/>
    </row>
    <row r="61" spans="2:14" x14ac:dyDescent="0.35">
      <c r="B61" s="8" t="s">
        <v>181</v>
      </c>
      <c r="C61" s="9" t="s">
        <v>117</v>
      </c>
      <c r="D61" s="10" t="s">
        <v>182</v>
      </c>
      <c r="E61" s="11" t="s">
        <v>186</v>
      </c>
      <c r="F61" s="45"/>
      <c r="G61" s="70"/>
      <c r="H61" s="13" t="s">
        <v>184</v>
      </c>
      <c r="I61" s="13">
        <v>0.56000000000000005</v>
      </c>
      <c r="J61" s="58">
        <f>Table22[[#This Row],[Column6]]*Table22[[#This Row],[Column9]]</f>
        <v>0</v>
      </c>
      <c r="K61" s="58">
        <f>Table22[[#This Row],[Column7]]-Table22[[#This Row],[Column10]]</f>
        <v>0</v>
      </c>
      <c r="L61" s="53">
        <f>(Table22[[#This Row],[Column7]]-(Table22[[#This Row],[Column9]]*Table22[[#This Row],[Column6]]))*0.75</f>
        <v>0</v>
      </c>
      <c r="M61" s="71" t="e">
        <f>(Table22[[#This Row],[Column7]]-(Table22[[#This Row],[Column9]]*Table22[[#This Row],[Column6]]))/Table22[[#This Row],[Column7]]</f>
        <v>#DIV/0!</v>
      </c>
      <c r="N61" s="116"/>
    </row>
    <row r="62" spans="2:14" x14ac:dyDescent="0.35">
      <c r="B62" s="8" t="s">
        <v>187</v>
      </c>
      <c r="C62" s="9" t="s">
        <v>117</v>
      </c>
      <c r="D62" s="10" t="s">
        <v>182</v>
      </c>
      <c r="E62" s="11" t="s">
        <v>188</v>
      </c>
      <c r="F62" s="45"/>
      <c r="G62" s="70"/>
      <c r="H62" s="13" t="s">
        <v>184</v>
      </c>
      <c r="I62" s="13">
        <v>0.56000000000000005</v>
      </c>
      <c r="J62" s="58">
        <f>Table22[[#This Row],[Column6]]*Table22[[#This Row],[Column9]]</f>
        <v>0</v>
      </c>
      <c r="K62" s="58">
        <f>Table22[[#This Row],[Column7]]-Table22[[#This Row],[Column10]]</f>
        <v>0</v>
      </c>
      <c r="L62" s="53">
        <f>(Table22[[#This Row],[Column7]]-(Table22[[#This Row],[Column9]]*Table22[[#This Row],[Column6]]))*0.75</f>
        <v>0</v>
      </c>
      <c r="M62" s="71" t="e">
        <f>(Table22[[#This Row],[Column7]]-(Table22[[#This Row],[Column9]]*Table22[[#This Row],[Column6]]))/Table22[[#This Row],[Column7]]</f>
        <v>#DIV/0!</v>
      </c>
      <c r="N62" s="116"/>
    </row>
    <row r="63" spans="2:14" x14ac:dyDescent="0.35">
      <c r="B63" s="8" t="s">
        <v>187</v>
      </c>
      <c r="C63" s="9" t="s">
        <v>117</v>
      </c>
      <c r="D63" s="10" t="s">
        <v>182</v>
      </c>
      <c r="E63" s="11" t="s">
        <v>189</v>
      </c>
      <c r="F63" s="45"/>
      <c r="G63" s="70"/>
      <c r="H63" s="13" t="s">
        <v>184</v>
      </c>
      <c r="I63" s="13">
        <v>0.56000000000000005</v>
      </c>
      <c r="J63" s="58">
        <f>Table22[[#This Row],[Column6]]*Table22[[#This Row],[Column9]]</f>
        <v>0</v>
      </c>
      <c r="K63" s="58">
        <f>Table22[[#This Row],[Column7]]-Table22[[#This Row],[Column10]]</f>
        <v>0</v>
      </c>
      <c r="L63" s="53">
        <f>(Table22[[#This Row],[Column7]]-(Table22[[#This Row],[Column9]]*Table22[[#This Row],[Column6]]))*0.75</f>
        <v>0</v>
      </c>
      <c r="M63" s="71" t="e">
        <f>(Table22[[#This Row],[Column7]]-(Table22[[#This Row],[Column9]]*Table22[[#This Row],[Column6]]))/Table22[[#This Row],[Column7]]</f>
        <v>#DIV/0!</v>
      </c>
      <c r="N63" s="116"/>
    </row>
    <row r="64" spans="2:14" x14ac:dyDescent="0.35">
      <c r="B64" s="8" t="s">
        <v>190</v>
      </c>
      <c r="C64" s="9" t="s">
        <v>191</v>
      </c>
      <c r="D64" s="10" t="s">
        <v>70</v>
      </c>
      <c r="E64" s="11" t="s">
        <v>192</v>
      </c>
      <c r="F64" s="45"/>
      <c r="G64" s="70"/>
      <c r="H64" s="13" t="s">
        <v>193</v>
      </c>
      <c r="I64" s="13">
        <v>1.08</v>
      </c>
      <c r="J64" s="58">
        <f>Table22[[#This Row],[Column6]]*Table22[[#This Row],[Column9]]</f>
        <v>0</v>
      </c>
      <c r="K64" s="58">
        <f>Table22[[#This Row],[Column7]]-Table22[[#This Row],[Column10]]</f>
        <v>0</v>
      </c>
      <c r="L64" s="53">
        <f>(Table22[[#This Row],[Column7]]-(Table22[[#This Row],[Column9]]*Table22[[#This Row],[Column6]]))*0.75</f>
        <v>0</v>
      </c>
      <c r="M64" s="71" t="e">
        <f>(Table22[[#This Row],[Column7]]-(Table22[[#This Row],[Column9]]*Table22[[#This Row],[Column6]]))/Table22[[#This Row],[Column7]]</f>
        <v>#DIV/0!</v>
      </c>
      <c r="N64" s="116"/>
    </row>
    <row r="65" spans="2:14" x14ac:dyDescent="0.35">
      <c r="B65" s="8" t="s">
        <v>190</v>
      </c>
      <c r="C65" s="9" t="s">
        <v>191</v>
      </c>
      <c r="D65" s="10" t="s">
        <v>70</v>
      </c>
      <c r="E65" s="11" t="s">
        <v>194</v>
      </c>
      <c r="F65" s="45"/>
      <c r="G65" s="70"/>
      <c r="H65" s="13" t="s">
        <v>193</v>
      </c>
      <c r="I65" s="13">
        <v>1.08</v>
      </c>
      <c r="J65" s="58">
        <f>Table22[[#This Row],[Column6]]*Table22[[#This Row],[Column9]]</f>
        <v>0</v>
      </c>
      <c r="K65" s="58">
        <f>Table22[[#This Row],[Column7]]-Table22[[#This Row],[Column10]]</f>
        <v>0</v>
      </c>
      <c r="L65" s="53">
        <f>(Table22[[#This Row],[Column7]]-(Table22[[#This Row],[Column9]]*Table22[[#This Row],[Column6]]))*0.75</f>
        <v>0</v>
      </c>
      <c r="M65" s="71" t="e">
        <f>(Table22[[#This Row],[Column7]]-(Table22[[#This Row],[Column9]]*Table22[[#This Row],[Column6]]))/Table22[[#This Row],[Column7]]</f>
        <v>#DIV/0!</v>
      </c>
      <c r="N65" s="116"/>
    </row>
    <row r="66" spans="2:14" x14ac:dyDescent="0.35">
      <c r="B66" s="8" t="s">
        <v>190</v>
      </c>
      <c r="C66" s="9" t="s">
        <v>191</v>
      </c>
      <c r="D66" s="10" t="s">
        <v>70</v>
      </c>
      <c r="E66" s="11" t="s">
        <v>195</v>
      </c>
      <c r="F66" s="45"/>
      <c r="G66" s="70"/>
      <c r="H66" s="13" t="s">
        <v>193</v>
      </c>
      <c r="I66" s="13">
        <v>1.08</v>
      </c>
      <c r="J66" s="58">
        <f>Table22[[#This Row],[Column6]]*Table22[[#This Row],[Column9]]</f>
        <v>0</v>
      </c>
      <c r="K66" s="58">
        <f>Table22[[#This Row],[Column7]]-Table22[[#This Row],[Column10]]</f>
        <v>0</v>
      </c>
      <c r="L66" s="53">
        <f>(Table22[[#This Row],[Column7]]-(Table22[[#This Row],[Column9]]*Table22[[#This Row],[Column6]]))*0.75</f>
        <v>0</v>
      </c>
      <c r="M66" s="71" t="e">
        <f>(Table22[[#This Row],[Column7]]-(Table22[[#This Row],[Column9]]*Table22[[#This Row],[Column6]]))/Table22[[#This Row],[Column7]]</f>
        <v>#DIV/0!</v>
      </c>
      <c r="N66" s="116"/>
    </row>
    <row r="67" spans="2:14" x14ac:dyDescent="0.35">
      <c r="B67" s="8" t="s">
        <v>190</v>
      </c>
      <c r="C67" s="9" t="s">
        <v>191</v>
      </c>
      <c r="D67" s="10" t="s">
        <v>70</v>
      </c>
      <c r="E67" s="11" t="s">
        <v>196</v>
      </c>
      <c r="F67" s="45"/>
      <c r="G67" s="70"/>
      <c r="H67" s="13" t="s">
        <v>193</v>
      </c>
      <c r="I67" s="13">
        <v>1.08</v>
      </c>
      <c r="J67" s="58">
        <f>Table22[[#This Row],[Column6]]*Table22[[#This Row],[Column9]]</f>
        <v>0</v>
      </c>
      <c r="K67" s="58">
        <f>Table22[[#This Row],[Column7]]-Table22[[#This Row],[Column10]]</f>
        <v>0</v>
      </c>
      <c r="L67" s="53">
        <f>(Table22[[#This Row],[Column7]]-(Table22[[#This Row],[Column9]]*Table22[[#This Row],[Column6]]))*0.75</f>
        <v>0</v>
      </c>
      <c r="M67" s="71" t="e">
        <f>(Table22[[#This Row],[Column7]]-(Table22[[#This Row],[Column9]]*Table22[[#This Row],[Column6]]))/Table22[[#This Row],[Column7]]</f>
        <v>#DIV/0!</v>
      </c>
      <c r="N67" s="116"/>
    </row>
    <row r="68" spans="2:14" x14ac:dyDescent="0.35">
      <c r="B68" s="8" t="s">
        <v>197</v>
      </c>
      <c r="C68" s="9" t="s">
        <v>111</v>
      </c>
      <c r="D68" s="10" t="s">
        <v>171</v>
      </c>
      <c r="E68" s="11" t="s">
        <v>198</v>
      </c>
      <c r="F68" s="45"/>
      <c r="G68" s="70"/>
      <c r="H68" s="13" t="s">
        <v>199</v>
      </c>
      <c r="I68" s="13">
        <v>34.200000000000003</v>
      </c>
      <c r="J68" s="58">
        <f>Table22[[#This Row],[Column6]]*Table22[[#This Row],[Column9]]</f>
        <v>0</v>
      </c>
      <c r="K68" s="58">
        <f>Table22[[#This Row],[Column7]]-Table22[[#This Row],[Column10]]</f>
        <v>0</v>
      </c>
      <c r="L68" s="53">
        <f>(Table22[[#This Row],[Column7]]-(Table22[[#This Row],[Column9]]*Table22[[#This Row],[Column6]]))*0.75</f>
        <v>0</v>
      </c>
      <c r="M68" s="71" t="e">
        <f>(Table22[[#This Row],[Column7]]-(Table22[[#This Row],[Column9]]*Table22[[#This Row],[Column6]]))/Table22[[#This Row],[Column7]]</f>
        <v>#DIV/0!</v>
      </c>
      <c r="N68" s="116"/>
    </row>
    <row r="69" spans="2:14" x14ac:dyDescent="0.35">
      <c r="B69" s="8" t="s">
        <v>197</v>
      </c>
      <c r="C69" s="9" t="s">
        <v>111</v>
      </c>
      <c r="D69" s="10" t="s">
        <v>171</v>
      </c>
      <c r="E69" s="11" t="s">
        <v>200</v>
      </c>
      <c r="F69" s="45"/>
      <c r="G69" s="70"/>
      <c r="H69" s="13" t="s">
        <v>199</v>
      </c>
      <c r="I69" s="13">
        <v>34.200000000000003</v>
      </c>
      <c r="J69" s="58">
        <f>Table22[[#This Row],[Column6]]*Table22[[#This Row],[Column9]]</f>
        <v>0</v>
      </c>
      <c r="K69" s="58">
        <f>Table22[[#This Row],[Column7]]-Table22[[#This Row],[Column10]]</f>
        <v>0</v>
      </c>
      <c r="L69" s="53">
        <f>(Table22[[#This Row],[Column7]]-(Table22[[#This Row],[Column9]]*Table22[[#This Row],[Column6]]))*0.75</f>
        <v>0</v>
      </c>
      <c r="M69" s="71" t="e">
        <f>(Table22[[#This Row],[Column7]]-(Table22[[#This Row],[Column9]]*Table22[[#This Row],[Column6]]))/Table22[[#This Row],[Column7]]</f>
        <v>#DIV/0!</v>
      </c>
      <c r="N69" s="116"/>
    </row>
    <row r="70" spans="2:14" x14ac:dyDescent="0.35">
      <c r="B70" s="8" t="s">
        <v>197</v>
      </c>
      <c r="C70" s="9" t="s">
        <v>111</v>
      </c>
      <c r="D70" s="10" t="s">
        <v>171</v>
      </c>
      <c r="E70" s="11" t="s">
        <v>201</v>
      </c>
      <c r="F70" s="45"/>
      <c r="G70" s="70"/>
      <c r="H70" s="13" t="s">
        <v>199</v>
      </c>
      <c r="I70" s="13">
        <v>34.200000000000003</v>
      </c>
      <c r="J70" s="58">
        <f>Table22[[#This Row],[Column6]]*Table22[[#This Row],[Column9]]</f>
        <v>0</v>
      </c>
      <c r="K70" s="58">
        <f>Table22[[#This Row],[Column7]]-Table22[[#This Row],[Column10]]</f>
        <v>0</v>
      </c>
      <c r="L70" s="53">
        <f>(Table22[[#This Row],[Column7]]-(Table22[[#This Row],[Column9]]*Table22[[#This Row],[Column6]]))*0.75</f>
        <v>0</v>
      </c>
      <c r="M70" s="71" t="e">
        <f>(Table22[[#This Row],[Column7]]-(Table22[[#This Row],[Column9]]*Table22[[#This Row],[Column6]]))/Table22[[#This Row],[Column7]]</f>
        <v>#DIV/0!</v>
      </c>
      <c r="N70" s="116"/>
    </row>
    <row r="71" spans="2:14" x14ac:dyDescent="0.35">
      <c r="B71" s="8" t="s">
        <v>202</v>
      </c>
      <c r="C71" s="9" t="s">
        <v>203</v>
      </c>
      <c r="D71" s="10" t="s">
        <v>70</v>
      </c>
      <c r="E71" s="11" t="s">
        <v>204</v>
      </c>
      <c r="F71" s="45"/>
      <c r="G71" s="70"/>
      <c r="H71" s="13" t="s">
        <v>205</v>
      </c>
      <c r="I71" s="13">
        <v>4.3499999999999996</v>
      </c>
      <c r="J71" s="58">
        <f>Table22[[#This Row],[Column6]]*Table22[[#This Row],[Column9]]</f>
        <v>0</v>
      </c>
      <c r="K71" s="58">
        <f>Table22[[#This Row],[Column7]]-Table22[[#This Row],[Column10]]</f>
        <v>0</v>
      </c>
      <c r="L71" s="53">
        <f>(Table22[[#This Row],[Column7]]-(Table22[[#This Row],[Column9]]*Table22[[#This Row],[Column6]]))*0.75</f>
        <v>0</v>
      </c>
      <c r="M71" s="71" t="e">
        <f>(Table22[[#This Row],[Column7]]-(Table22[[#This Row],[Column9]]*Table22[[#This Row],[Column6]]))/Table22[[#This Row],[Column7]]</f>
        <v>#DIV/0!</v>
      </c>
      <c r="N71" s="116"/>
    </row>
    <row r="72" spans="2:14" x14ac:dyDescent="0.35">
      <c r="B72" s="8" t="s">
        <v>202</v>
      </c>
      <c r="C72" s="9" t="s">
        <v>203</v>
      </c>
      <c r="D72" s="10" t="s">
        <v>70</v>
      </c>
      <c r="E72" s="11" t="s">
        <v>206</v>
      </c>
      <c r="F72" s="45"/>
      <c r="G72" s="70"/>
      <c r="H72" s="13" t="s">
        <v>205</v>
      </c>
      <c r="I72" s="13">
        <v>4.3499999999999996</v>
      </c>
      <c r="J72" s="58">
        <f>Table22[[#This Row],[Column6]]*Table22[[#This Row],[Column9]]</f>
        <v>0</v>
      </c>
      <c r="K72" s="58">
        <f>Table22[[#This Row],[Column7]]-Table22[[#This Row],[Column10]]</f>
        <v>0</v>
      </c>
      <c r="L72" s="53">
        <f>(Table22[[#This Row],[Column7]]-(Table22[[#This Row],[Column9]]*Table22[[#This Row],[Column6]]))*0.75</f>
        <v>0</v>
      </c>
      <c r="M72" s="71" t="e">
        <f>(Table22[[#This Row],[Column7]]-(Table22[[#This Row],[Column9]]*Table22[[#This Row],[Column6]]))/Table22[[#This Row],[Column7]]</f>
        <v>#DIV/0!</v>
      </c>
      <c r="N72" s="116"/>
    </row>
    <row r="73" spans="2:14" x14ac:dyDescent="0.35">
      <c r="B73" s="8" t="s">
        <v>202</v>
      </c>
      <c r="C73" s="9" t="s">
        <v>203</v>
      </c>
      <c r="D73" s="10" t="s">
        <v>70</v>
      </c>
      <c r="E73" s="11" t="s">
        <v>207</v>
      </c>
      <c r="F73" s="45"/>
      <c r="G73" s="70"/>
      <c r="H73" s="13" t="s">
        <v>205</v>
      </c>
      <c r="I73" s="13">
        <v>4.3499999999999996</v>
      </c>
      <c r="J73" s="58">
        <f>Table22[[#This Row],[Column6]]*Table22[[#This Row],[Column9]]</f>
        <v>0</v>
      </c>
      <c r="K73" s="58">
        <f>Table22[[#This Row],[Column7]]-Table22[[#This Row],[Column10]]</f>
        <v>0</v>
      </c>
      <c r="L73" s="53">
        <f>(Table22[[#This Row],[Column7]]-(Table22[[#This Row],[Column9]]*Table22[[#This Row],[Column6]]))*0.75</f>
        <v>0</v>
      </c>
      <c r="M73" s="71" t="e">
        <f>(Table22[[#This Row],[Column7]]-(Table22[[#This Row],[Column9]]*Table22[[#This Row],[Column6]]))/Table22[[#This Row],[Column7]]</f>
        <v>#DIV/0!</v>
      </c>
      <c r="N73" s="116"/>
    </row>
    <row r="74" spans="2:14" x14ac:dyDescent="0.35">
      <c r="B74" s="8" t="s">
        <v>202</v>
      </c>
      <c r="C74" s="9" t="s">
        <v>203</v>
      </c>
      <c r="D74" s="10" t="s">
        <v>70</v>
      </c>
      <c r="E74" s="11" t="s">
        <v>208</v>
      </c>
      <c r="F74" s="45"/>
      <c r="G74" s="70"/>
      <c r="H74" s="13" t="s">
        <v>205</v>
      </c>
      <c r="I74" s="13">
        <v>4.3499999999999996</v>
      </c>
      <c r="J74" s="58">
        <f>Table22[[#This Row],[Column6]]*Table22[[#This Row],[Column9]]</f>
        <v>0</v>
      </c>
      <c r="K74" s="58">
        <f>Table22[[#This Row],[Column7]]-Table22[[#This Row],[Column10]]</f>
        <v>0</v>
      </c>
      <c r="L74" s="53">
        <f>(Table22[[#This Row],[Column7]]-(Table22[[#This Row],[Column9]]*Table22[[#This Row],[Column6]]))*0.75</f>
        <v>0</v>
      </c>
      <c r="M74" s="71" t="e">
        <f>(Table22[[#This Row],[Column7]]-(Table22[[#This Row],[Column9]]*Table22[[#This Row],[Column6]]))/Table22[[#This Row],[Column7]]</f>
        <v>#DIV/0!</v>
      </c>
      <c r="N74" s="116"/>
    </row>
    <row r="75" spans="2:14" x14ac:dyDescent="0.35">
      <c r="B75" s="8" t="s">
        <v>202</v>
      </c>
      <c r="C75" s="9" t="s">
        <v>203</v>
      </c>
      <c r="D75" s="10" t="s">
        <v>70</v>
      </c>
      <c r="E75" s="11" t="s">
        <v>209</v>
      </c>
      <c r="F75" s="45"/>
      <c r="G75" s="70"/>
      <c r="H75" s="13" t="s">
        <v>205</v>
      </c>
      <c r="I75" s="13">
        <v>4.3499999999999996</v>
      </c>
      <c r="J75" s="58">
        <f>Table22[[#This Row],[Column6]]*Table22[[#This Row],[Column9]]</f>
        <v>0</v>
      </c>
      <c r="K75" s="58">
        <f>Table22[[#This Row],[Column7]]-Table22[[#This Row],[Column10]]</f>
        <v>0</v>
      </c>
      <c r="L75" s="53">
        <f>(Table22[[#This Row],[Column7]]-(Table22[[#This Row],[Column9]]*Table22[[#This Row],[Column6]]))*0.75</f>
        <v>0</v>
      </c>
      <c r="M75" s="71" t="e">
        <f>(Table22[[#This Row],[Column7]]-(Table22[[#This Row],[Column9]]*Table22[[#This Row],[Column6]]))/Table22[[#This Row],[Column7]]</f>
        <v>#DIV/0!</v>
      </c>
      <c r="N75" s="116"/>
    </row>
    <row r="76" spans="2:14" x14ac:dyDescent="0.35">
      <c r="B76" s="8" t="s">
        <v>202</v>
      </c>
      <c r="C76" s="9" t="s">
        <v>203</v>
      </c>
      <c r="D76" s="10" t="s">
        <v>70</v>
      </c>
      <c r="E76" s="11" t="s">
        <v>210</v>
      </c>
      <c r="F76" s="45"/>
      <c r="G76" s="70"/>
      <c r="H76" s="13" t="s">
        <v>205</v>
      </c>
      <c r="I76" s="13">
        <v>4.3499999999999996</v>
      </c>
      <c r="J76" s="58">
        <f>Table22[[#This Row],[Column6]]*Table22[[#This Row],[Column9]]</f>
        <v>0</v>
      </c>
      <c r="K76" s="58">
        <f>Table22[[#This Row],[Column7]]-Table22[[#This Row],[Column10]]</f>
        <v>0</v>
      </c>
      <c r="L76" s="53">
        <f>(Table22[[#This Row],[Column7]]-(Table22[[#This Row],[Column9]]*Table22[[#This Row],[Column6]]))*0.75</f>
        <v>0</v>
      </c>
      <c r="M76" s="71" t="e">
        <f>(Table22[[#This Row],[Column7]]-(Table22[[#This Row],[Column9]]*Table22[[#This Row],[Column6]]))/Table22[[#This Row],[Column7]]</f>
        <v>#DIV/0!</v>
      </c>
      <c r="N76" s="116"/>
    </row>
    <row r="77" spans="2:14" x14ac:dyDescent="0.35">
      <c r="B77" s="8" t="s">
        <v>202</v>
      </c>
      <c r="C77" s="9" t="s">
        <v>203</v>
      </c>
      <c r="D77" s="10" t="s">
        <v>70</v>
      </c>
      <c r="E77" s="11" t="s">
        <v>211</v>
      </c>
      <c r="F77" s="45"/>
      <c r="G77" s="70"/>
      <c r="H77" s="13" t="s">
        <v>205</v>
      </c>
      <c r="I77" s="13">
        <v>4.3499999999999996</v>
      </c>
      <c r="J77" s="58">
        <f>Table22[[#This Row],[Column6]]*Table22[[#This Row],[Column9]]</f>
        <v>0</v>
      </c>
      <c r="K77" s="58">
        <f>Table22[[#This Row],[Column7]]-Table22[[#This Row],[Column10]]</f>
        <v>0</v>
      </c>
      <c r="L77" s="53">
        <f>(Table22[[#This Row],[Column7]]-(Table22[[#This Row],[Column9]]*Table22[[#This Row],[Column6]]))*0.75</f>
        <v>0</v>
      </c>
      <c r="M77" s="71" t="e">
        <f>(Table22[[#This Row],[Column7]]-(Table22[[#This Row],[Column9]]*Table22[[#This Row],[Column6]]))/Table22[[#This Row],[Column7]]</f>
        <v>#DIV/0!</v>
      </c>
      <c r="N77" s="116"/>
    </row>
    <row r="78" spans="2:14" x14ac:dyDescent="0.35">
      <c r="B78" s="8" t="s">
        <v>212</v>
      </c>
      <c r="C78" s="9" t="s">
        <v>179</v>
      </c>
      <c r="D78" s="10" t="s">
        <v>70</v>
      </c>
      <c r="E78" s="11" t="s">
        <v>213</v>
      </c>
      <c r="F78" s="45"/>
      <c r="G78" s="70"/>
      <c r="H78" s="13" t="s">
        <v>1407</v>
      </c>
      <c r="I78" s="13">
        <v>0.08</v>
      </c>
      <c r="J78" s="58">
        <f>Table22[[#This Row],[Column6]]*Table22[[#This Row],[Column9]]</f>
        <v>0</v>
      </c>
      <c r="K78" s="58">
        <f>Table22[[#This Row],[Column7]]-Table22[[#This Row],[Column10]]</f>
        <v>0</v>
      </c>
      <c r="L78" s="53">
        <f>(Table22[[#This Row],[Column7]]-(Table22[[#This Row],[Column9]]*Table22[[#This Row],[Column6]]))*0.75</f>
        <v>0</v>
      </c>
      <c r="M78" s="71" t="e">
        <f>(Table22[[#This Row],[Column7]]-(Table22[[#This Row],[Column9]]*Table22[[#This Row],[Column6]]))/Table22[[#This Row],[Column7]]</f>
        <v>#DIV/0!</v>
      </c>
      <c r="N78" s="116"/>
    </row>
    <row r="79" spans="2:14" x14ac:dyDescent="0.35">
      <c r="B79" s="8" t="s">
        <v>212</v>
      </c>
      <c r="C79" s="9" t="s">
        <v>177</v>
      </c>
      <c r="D79" s="10" t="s">
        <v>70</v>
      </c>
      <c r="E79" s="11" t="s">
        <v>214</v>
      </c>
      <c r="F79" s="45"/>
      <c r="G79" s="70"/>
      <c r="H79" s="13" t="s">
        <v>1407</v>
      </c>
      <c r="I79" s="13">
        <v>0.08</v>
      </c>
      <c r="J79" s="58">
        <f>Table22[[#This Row],[Column6]]*Table22[[#This Row],[Column9]]</f>
        <v>0</v>
      </c>
      <c r="K79" s="58">
        <f>Table22[[#This Row],[Column7]]-Table22[[#This Row],[Column10]]</f>
        <v>0</v>
      </c>
      <c r="L79" s="53">
        <f>(Table22[[#This Row],[Column7]]-(Table22[[#This Row],[Column9]]*Table22[[#This Row],[Column6]]))*0.75</f>
        <v>0</v>
      </c>
      <c r="M79" s="71" t="e">
        <f>(Table22[[#This Row],[Column7]]-(Table22[[#This Row],[Column9]]*Table22[[#This Row],[Column6]]))/Table22[[#This Row],[Column7]]</f>
        <v>#DIV/0!</v>
      </c>
      <c r="N79" s="116"/>
    </row>
    <row r="80" spans="2:14" x14ac:dyDescent="0.35">
      <c r="B80" s="8" t="s">
        <v>212</v>
      </c>
      <c r="C80" s="9" t="s">
        <v>177</v>
      </c>
      <c r="D80" s="10" t="s">
        <v>70</v>
      </c>
      <c r="E80" s="11" t="s">
        <v>215</v>
      </c>
      <c r="F80" s="45"/>
      <c r="G80" s="70"/>
      <c r="H80" s="13" t="s">
        <v>1407</v>
      </c>
      <c r="I80" s="13">
        <v>0.08</v>
      </c>
      <c r="J80" s="58">
        <f>Table22[[#This Row],[Column6]]*Table22[[#This Row],[Column9]]</f>
        <v>0</v>
      </c>
      <c r="K80" s="58">
        <f>Table22[[#This Row],[Column7]]-Table22[[#This Row],[Column10]]</f>
        <v>0</v>
      </c>
      <c r="L80" s="53">
        <f>(Table22[[#This Row],[Column7]]-(Table22[[#This Row],[Column9]]*Table22[[#This Row],[Column6]]))*0.75</f>
        <v>0</v>
      </c>
      <c r="M80" s="71" t="e">
        <f>(Table22[[#This Row],[Column7]]-(Table22[[#This Row],[Column9]]*Table22[[#This Row],[Column6]]))/Table22[[#This Row],[Column7]]</f>
        <v>#DIV/0!</v>
      </c>
      <c r="N80" s="116"/>
    </row>
    <row r="81" spans="2:14" x14ac:dyDescent="0.35">
      <c r="B81" s="8" t="s">
        <v>212</v>
      </c>
      <c r="C81" s="9" t="s">
        <v>179</v>
      </c>
      <c r="D81" s="10" t="s">
        <v>70</v>
      </c>
      <c r="E81" s="11" t="s">
        <v>216</v>
      </c>
      <c r="F81" s="45"/>
      <c r="G81" s="70"/>
      <c r="H81" s="13" t="s">
        <v>1407</v>
      </c>
      <c r="I81" s="13">
        <v>0.08</v>
      </c>
      <c r="J81" s="58">
        <f>Table22[[#This Row],[Column6]]*Table22[[#This Row],[Column9]]</f>
        <v>0</v>
      </c>
      <c r="K81" s="58">
        <f>Table22[[#This Row],[Column7]]-Table22[[#This Row],[Column10]]</f>
        <v>0</v>
      </c>
      <c r="L81" s="53">
        <f>(Table22[[#This Row],[Column7]]-(Table22[[#This Row],[Column9]]*Table22[[#This Row],[Column6]]))*0.75</f>
        <v>0</v>
      </c>
      <c r="M81" s="71" t="e">
        <f>(Table22[[#This Row],[Column7]]-(Table22[[#This Row],[Column9]]*Table22[[#This Row],[Column6]]))/Table22[[#This Row],[Column7]]</f>
        <v>#DIV/0!</v>
      </c>
      <c r="N81" s="116"/>
    </row>
    <row r="82" spans="2:14" x14ac:dyDescent="0.35">
      <c r="B82" s="8" t="s">
        <v>212</v>
      </c>
      <c r="C82" s="9" t="s">
        <v>177</v>
      </c>
      <c r="D82" s="10" t="s">
        <v>70</v>
      </c>
      <c r="E82" s="11" t="s">
        <v>217</v>
      </c>
      <c r="F82" s="45"/>
      <c r="G82" s="70"/>
      <c r="H82" s="13" t="s">
        <v>1407</v>
      </c>
      <c r="I82" s="13">
        <v>0.08</v>
      </c>
      <c r="J82" s="58">
        <f>Table22[[#This Row],[Column6]]*Table22[[#This Row],[Column9]]</f>
        <v>0</v>
      </c>
      <c r="K82" s="58">
        <f>Table22[[#This Row],[Column7]]-Table22[[#This Row],[Column10]]</f>
        <v>0</v>
      </c>
      <c r="L82" s="53">
        <f>(Table22[[#This Row],[Column7]]-(Table22[[#This Row],[Column9]]*Table22[[#This Row],[Column6]]))*0.75</f>
        <v>0</v>
      </c>
      <c r="M82" s="71" t="e">
        <f>(Table22[[#This Row],[Column7]]-(Table22[[#This Row],[Column9]]*Table22[[#This Row],[Column6]]))/Table22[[#This Row],[Column7]]</f>
        <v>#DIV/0!</v>
      </c>
      <c r="N82" s="116"/>
    </row>
    <row r="83" spans="2:14" x14ac:dyDescent="0.35">
      <c r="B83" s="8" t="s">
        <v>212</v>
      </c>
      <c r="C83" s="9" t="s">
        <v>179</v>
      </c>
      <c r="D83" s="10" t="s">
        <v>70</v>
      </c>
      <c r="E83" s="11" t="s">
        <v>218</v>
      </c>
      <c r="F83" s="45"/>
      <c r="G83" s="70"/>
      <c r="H83" s="13" t="s">
        <v>1407</v>
      </c>
      <c r="I83" s="13">
        <v>0.08</v>
      </c>
      <c r="J83" s="58">
        <f>Table22[[#This Row],[Column6]]*Table22[[#This Row],[Column9]]</f>
        <v>0</v>
      </c>
      <c r="K83" s="58">
        <f>Table22[[#This Row],[Column7]]-Table22[[#This Row],[Column10]]</f>
        <v>0</v>
      </c>
      <c r="L83" s="53">
        <f>(Table22[[#This Row],[Column7]]-(Table22[[#This Row],[Column9]]*Table22[[#This Row],[Column6]]))*0.75</f>
        <v>0</v>
      </c>
      <c r="M83" s="71" t="e">
        <f>(Table22[[#This Row],[Column7]]-(Table22[[#This Row],[Column9]]*Table22[[#This Row],[Column6]]))/Table22[[#This Row],[Column7]]</f>
        <v>#DIV/0!</v>
      </c>
      <c r="N83" s="116"/>
    </row>
    <row r="84" spans="2:14" x14ac:dyDescent="0.35">
      <c r="B84" s="8" t="s">
        <v>212</v>
      </c>
      <c r="C84" s="9" t="s">
        <v>177</v>
      </c>
      <c r="D84" s="10" t="s">
        <v>70</v>
      </c>
      <c r="E84" s="11" t="s">
        <v>219</v>
      </c>
      <c r="F84" s="45"/>
      <c r="G84" s="70"/>
      <c r="H84" s="13" t="s">
        <v>1407</v>
      </c>
      <c r="I84" s="13">
        <v>0.08</v>
      </c>
      <c r="J84" s="58">
        <f>Table22[[#This Row],[Column6]]*Table22[[#This Row],[Column9]]</f>
        <v>0</v>
      </c>
      <c r="K84" s="58">
        <f>Table22[[#This Row],[Column7]]-Table22[[#This Row],[Column10]]</f>
        <v>0</v>
      </c>
      <c r="L84" s="53">
        <f>(Table22[[#This Row],[Column7]]-(Table22[[#This Row],[Column9]]*Table22[[#This Row],[Column6]]))*0.75</f>
        <v>0</v>
      </c>
      <c r="M84" s="71" t="e">
        <f>(Table22[[#This Row],[Column7]]-(Table22[[#This Row],[Column9]]*Table22[[#This Row],[Column6]]))/Table22[[#This Row],[Column7]]</f>
        <v>#DIV/0!</v>
      </c>
      <c r="N84" s="116"/>
    </row>
    <row r="85" spans="2:14" x14ac:dyDescent="0.35">
      <c r="B85" s="8" t="s">
        <v>212</v>
      </c>
      <c r="C85" s="9" t="s">
        <v>179</v>
      </c>
      <c r="D85" s="10" t="s">
        <v>70</v>
      </c>
      <c r="E85" s="11" t="s">
        <v>220</v>
      </c>
      <c r="F85" s="45"/>
      <c r="G85" s="70"/>
      <c r="H85" s="13" t="s">
        <v>1407</v>
      </c>
      <c r="I85" s="13">
        <v>0.08</v>
      </c>
      <c r="J85" s="58">
        <f>Table22[[#This Row],[Column6]]*Table22[[#This Row],[Column9]]</f>
        <v>0</v>
      </c>
      <c r="K85" s="58">
        <f>Table22[[#This Row],[Column7]]-Table22[[#This Row],[Column10]]</f>
        <v>0</v>
      </c>
      <c r="L85" s="53">
        <f>(Table22[[#This Row],[Column7]]-(Table22[[#This Row],[Column9]]*Table22[[#This Row],[Column6]]))*0.75</f>
        <v>0</v>
      </c>
      <c r="M85" s="71" t="e">
        <f>(Table22[[#This Row],[Column7]]-(Table22[[#This Row],[Column9]]*Table22[[#This Row],[Column6]]))/Table22[[#This Row],[Column7]]</f>
        <v>#DIV/0!</v>
      </c>
      <c r="N85" s="116"/>
    </row>
    <row r="86" spans="2:14" x14ac:dyDescent="0.35">
      <c r="B86" s="8" t="s">
        <v>212</v>
      </c>
      <c r="C86" s="9" t="s">
        <v>177</v>
      </c>
      <c r="D86" s="10" t="s">
        <v>70</v>
      </c>
      <c r="E86" s="11" t="s">
        <v>221</v>
      </c>
      <c r="F86" s="45"/>
      <c r="G86" s="70"/>
      <c r="H86" s="13" t="s">
        <v>1407</v>
      </c>
      <c r="I86" s="13">
        <v>0.08</v>
      </c>
      <c r="J86" s="58">
        <f>Table22[[#This Row],[Column6]]*Table22[[#This Row],[Column9]]</f>
        <v>0</v>
      </c>
      <c r="K86" s="58">
        <f>Table22[[#This Row],[Column7]]-Table22[[#This Row],[Column10]]</f>
        <v>0</v>
      </c>
      <c r="L86" s="53">
        <f>(Table22[[#This Row],[Column7]]-(Table22[[#This Row],[Column9]]*Table22[[#This Row],[Column6]]))*0.75</f>
        <v>0</v>
      </c>
      <c r="M86" s="71" t="e">
        <f>(Table22[[#This Row],[Column7]]-(Table22[[#This Row],[Column9]]*Table22[[#This Row],[Column6]]))/Table22[[#This Row],[Column7]]</f>
        <v>#DIV/0!</v>
      </c>
      <c r="N86" s="116"/>
    </row>
    <row r="87" spans="2:14" x14ac:dyDescent="0.35">
      <c r="B87" s="8" t="s">
        <v>212</v>
      </c>
      <c r="C87" s="9" t="s">
        <v>179</v>
      </c>
      <c r="D87" s="10" t="s">
        <v>70</v>
      </c>
      <c r="E87" s="11" t="s">
        <v>222</v>
      </c>
      <c r="F87" s="45"/>
      <c r="G87" s="70"/>
      <c r="H87" s="13" t="s">
        <v>1407</v>
      </c>
      <c r="I87" s="13">
        <v>0.08</v>
      </c>
      <c r="J87" s="58">
        <f>Table22[[#This Row],[Column6]]*Table22[[#This Row],[Column9]]</f>
        <v>0</v>
      </c>
      <c r="K87" s="58">
        <f>Table22[[#This Row],[Column7]]-Table22[[#This Row],[Column10]]</f>
        <v>0</v>
      </c>
      <c r="L87" s="53">
        <f>(Table22[[#This Row],[Column7]]-(Table22[[#This Row],[Column9]]*Table22[[#This Row],[Column6]]))*0.75</f>
        <v>0</v>
      </c>
      <c r="M87" s="71" t="e">
        <f>(Table22[[#This Row],[Column7]]-(Table22[[#This Row],[Column9]]*Table22[[#This Row],[Column6]]))/Table22[[#This Row],[Column7]]</f>
        <v>#DIV/0!</v>
      </c>
      <c r="N87" s="116"/>
    </row>
    <row r="88" spans="2:14" x14ac:dyDescent="0.35">
      <c r="B88" s="8" t="s">
        <v>223</v>
      </c>
      <c r="C88" s="9" t="s">
        <v>177</v>
      </c>
      <c r="D88" s="10" t="s">
        <v>70</v>
      </c>
      <c r="E88" s="11" t="s">
        <v>224</v>
      </c>
      <c r="F88" s="45"/>
      <c r="G88" s="70"/>
      <c r="H88" s="13" t="s">
        <v>1407</v>
      </c>
      <c r="I88" s="13">
        <v>0.08</v>
      </c>
      <c r="J88" s="58">
        <f>Table22[[#This Row],[Column6]]*Table22[[#This Row],[Column9]]</f>
        <v>0</v>
      </c>
      <c r="K88" s="58">
        <f>Table22[[#This Row],[Column7]]-Table22[[#This Row],[Column10]]</f>
        <v>0</v>
      </c>
      <c r="L88" s="53">
        <f>(Table22[[#This Row],[Column7]]-(Table22[[#This Row],[Column9]]*Table22[[#This Row],[Column6]]))*0.75</f>
        <v>0</v>
      </c>
      <c r="M88" s="71" t="e">
        <f>(Table22[[#This Row],[Column7]]-(Table22[[#This Row],[Column9]]*Table22[[#This Row],[Column6]]))/Table22[[#This Row],[Column7]]</f>
        <v>#DIV/0!</v>
      </c>
      <c r="N88" s="116"/>
    </row>
    <row r="89" spans="2:14" x14ac:dyDescent="0.35">
      <c r="B89" s="8" t="s">
        <v>223</v>
      </c>
      <c r="C89" s="9" t="s">
        <v>179</v>
      </c>
      <c r="D89" s="10" t="s">
        <v>70</v>
      </c>
      <c r="E89" s="11" t="s">
        <v>225</v>
      </c>
      <c r="F89" s="45"/>
      <c r="G89" s="70"/>
      <c r="H89" s="13" t="s">
        <v>1407</v>
      </c>
      <c r="I89" s="13">
        <v>0.08</v>
      </c>
      <c r="J89" s="58">
        <f>Table22[[#This Row],[Column6]]*Table22[[#This Row],[Column9]]</f>
        <v>0</v>
      </c>
      <c r="K89" s="58">
        <f>Table22[[#This Row],[Column7]]-Table22[[#This Row],[Column10]]</f>
        <v>0</v>
      </c>
      <c r="L89" s="53">
        <f>(Table22[[#This Row],[Column7]]-(Table22[[#This Row],[Column9]]*Table22[[#This Row],[Column6]]))*0.75</f>
        <v>0</v>
      </c>
      <c r="M89" s="71" t="e">
        <f>(Table22[[#This Row],[Column7]]-(Table22[[#This Row],[Column9]]*Table22[[#This Row],[Column6]]))/Table22[[#This Row],[Column7]]</f>
        <v>#DIV/0!</v>
      </c>
      <c r="N89" s="116"/>
    </row>
    <row r="90" spans="2:14" x14ac:dyDescent="0.35">
      <c r="B90" s="8" t="s">
        <v>223</v>
      </c>
      <c r="C90" s="9" t="s">
        <v>177</v>
      </c>
      <c r="D90" s="10" t="s">
        <v>70</v>
      </c>
      <c r="E90" s="11" t="s">
        <v>226</v>
      </c>
      <c r="F90" s="45"/>
      <c r="G90" s="70"/>
      <c r="H90" s="13" t="s">
        <v>1407</v>
      </c>
      <c r="I90" s="13">
        <v>0.08</v>
      </c>
      <c r="J90" s="58">
        <f>Table22[[#This Row],[Column6]]*Table22[[#This Row],[Column9]]</f>
        <v>0</v>
      </c>
      <c r="K90" s="58">
        <f>Table22[[#This Row],[Column7]]-Table22[[#This Row],[Column10]]</f>
        <v>0</v>
      </c>
      <c r="L90" s="53">
        <f>(Table22[[#This Row],[Column7]]-(Table22[[#This Row],[Column9]]*Table22[[#This Row],[Column6]]))*0.75</f>
        <v>0</v>
      </c>
      <c r="M90" s="71" t="e">
        <f>(Table22[[#This Row],[Column7]]-(Table22[[#This Row],[Column9]]*Table22[[#This Row],[Column6]]))/Table22[[#This Row],[Column7]]</f>
        <v>#DIV/0!</v>
      </c>
      <c r="N90" s="116"/>
    </row>
    <row r="91" spans="2:14" x14ac:dyDescent="0.35">
      <c r="B91" s="8" t="s">
        <v>223</v>
      </c>
      <c r="C91" s="9" t="s">
        <v>177</v>
      </c>
      <c r="D91" s="10" t="s">
        <v>70</v>
      </c>
      <c r="E91" s="11" t="s">
        <v>227</v>
      </c>
      <c r="F91" s="45"/>
      <c r="G91" s="70"/>
      <c r="H91" s="13" t="s">
        <v>1407</v>
      </c>
      <c r="I91" s="13">
        <v>0.08</v>
      </c>
      <c r="J91" s="58">
        <f>Table22[[#This Row],[Column6]]*Table22[[#This Row],[Column9]]</f>
        <v>0</v>
      </c>
      <c r="K91" s="58">
        <f>Table22[[#This Row],[Column7]]-Table22[[#This Row],[Column10]]</f>
        <v>0</v>
      </c>
      <c r="L91" s="53">
        <f>(Table22[[#This Row],[Column7]]-(Table22[[#This Row],[Column9]]*Table22[[#This Row],[Column6]]))*0.75</f>
        <v>0</v>
      </c>
      <c r="M91" s="71" t="e">
        <f>(Table22[[#This Row],[Column7]]-(Table22[[#This Row],[Column9]]*Table22[[#This Row],[Column6]]))/Table22[[#This Row],[Column7]]</f>
        <v>#DIV/0!</v>
      </c>
      <c r="N91" s="116"/>
    </row>
    <row r="92" spans="2:14" x14ac:dyDescent="0.35">
      <c r="B92" s="8" t="s">
        <v>223</v>
      </c>
      <c r="C92" s="9" t="s">
        <v>179</v>
      </c>
      <c r="D92" s="10" t="s">
        <v>70</v>
      </c>
      <c r="E92" s="11" t="s">
        <v>228</v>
      </c>
      <c r="F92" s="45"/>
      <c r="G92" s="70"/>
      <c r="H92" s="13" t="s">
        <v>1407</v>
      </c>
      <c r="I92" s="13">
        <v>0.08</v>
      </c>
      <c r="J92" s="58">
        <f>Table22[[#This Row],[Column6]]*Table22[[#This Row],[Column9]]</f>
        <v>0</v>
      </c>
      <c r="K92" s="58">
        <f>Table22[[#This Row],[Column7]]-Table22[[#This Row],[Column10]]</f>
        <v>0</v>
      </c>
      <c r="L92" s="53">
        <f>(Table22[[#This Row],[Column7]]-(Table22[[#This Row],[Column9]]*Table22[[#This Row],[Column6]]))*0.75</f>
        <v>0</v>
      </c>
      <c r="M92" s="71" t="e">
        <f>(Table22[[#This Row],[Column7]]-(Table22[[#This Row],[Column9]]*Table22[[#This Row],[Column6]]))/Table22[[#This Row],[Column7]]</f>
        <v>#DIV/0!</v>
      </c>
      <c r="N92" s="116"/>
    </row>
    <row r="93" spans="2:14" x14ac:dyDescent="0.35">
      <c r="B93" s="8" t="s">
        <v>223</v>
      </c>
      <c r="C93" s="9" t="s">
        <v>177</v>
      </c>
      <c r="D93" s="10" t="s">
        <v>70</v>
      </c>
      <c r="E93" s="11" t="s">
        <v>229</v>
      </c>
      <c r="F93" s="45"/>
      <c r="G93" s="70"/>
      <c r="H93" s="13" t="s">
        <v>1407</v>
      </c>
      <c r="I93" s="13">
        <v>0.08</v>
      </c>
      <c r="J93" s="58">
        <f>Table22[[#This Row],[Column6]]*Table22[[#This Row],[Column9]]</f>
        <v>0</v>
      </c>
      <c r="K93" s="58">
        <f>Table22[[#This Row],[Column7]]-Table22[[#This Row],[Column10]]</f>
        <v>0</v>
      </c>
      <c r="L93" s="53">
        <f>(Table22[[#This Row],[Column7]]-(Table22[[#This Row],[Column9]]*Table22[[#This Row],[Column6]]))*0.75</f>
        <v>0</v>
      </c>
      <c r="M93" s="71" t="e">
        <f>(Table22[[#This Row],[Column7]]-(Table22[[#This Row],[Column9]]*Table22[[#This Row],[Column6]]))/Table22[[#This Row],[Column7]]</f>
        <v>#DIV/0!</v>
      </c>
      <c r="N93" s="116"/>
    </row>
    <row r="94" spans="2:14" x14ac:dyDescent="0.35">
      <c r="B94" s="8" t="s">
        <v>223</v>
      </c>
      <c r="C94" s="9" t="s">
        <v>179</v>
      </c>
      <c r="D94" s="10" t="s">
        <v>70</v>
      </c>
      <c r="E94" s="11" t="s">
        <v>230</v>
      </c>
      <c r="F94" s="45"/>
      <c r="G94" s="70"/>
      <c r="H94" s="13" t="s">
        <v>1407</v>
      </c>
      <c r="I94" s="13">
        <v>0.08</v>
      </c>
      <c r="J94" s="58">
        <f>Table22[[#This Row],[Column6]]*Table22[[#This Row],[Column9]]</f>
        <v>0</v>
      </c>
      <c r="K94" s="58">
        <f>Table22[[#This Row],[Column7]]-Table22[[#This Row],[Column10]]</f>
        <v>0</v>
      </c>
      <c r="L94" s="53">
        <f>(Table22[[#This Row],[Column7]]-(Table22[[#This Row],[Column9]]*Table22[[#This Row],[Column6]]))*0.75</f>
        <v>0</v>
      </c>
      <c r="M94" s="71" t="e">
        <f>(Table22[[#This Row],[Column7]]-(Table22[[#This Row],[Column9]]*Table22[[#This Row],[Column6]]))/Table22[[#This Row],[Column7]]</f>
        <v>#DIV/0!</v>
      </c>
      <c r="N94" s="116"/>
    </row>
    <row r="95" spans="2:14" x14ac:dyDescent="0.35">
      <c r="B95" s="8" t="s">
        <v>223</v>
      </c>
      <c r="C95" s="9" t="s">
        <v>177</v>
      </c>
      <c r="D95" s="10" t="s">
        <v>70</v>
      </c>
      <c r="E95" s="11" t="s">
        <v>231</v>
      </c>
      <c r="F95" s="45"/>
      <c r="G95" s="70"/>
      <c r="H95" s="13" t="s">
        <v>1407</v>
      </c>
      <c r="I95" s="13">
        <v>0.08</v>
      </c>
      <c r="J95" s="58">
        <f>Table22[[#This Row],[Column6]]*Table22[[#This Row],[Column9]]</f>
        <v>0</v>
      </c>
      <c r="K95" s="58">
        <f>Table22[[#This Row],[Column7]]-Table22[[#This Row],[Column10]]</f>
        <v>0</v>
      </c>
      <c r="L95" s="53">
        <f>(Table22[[#This Row],[Column7]]-(Table22[[#This Row],[Column9]]*Table22[[#This Row],[Column6]]))*0.75</f>
        <v>0</v>
      </c>
      <c r="M95" s="71" t="e">
        <f>(Table22[[#This Row],[Column7]]-(Table22[[#This Row],[Column9]]*Table22[[#This Row],[Column6]]))/Table22[[#This Row],[Column7]]</f>
        <v>#DIV/0!</v>
      </c>
      <c r="N95" s="116"/>
    </row>
    <row r="96" spans="2:14" x14ac:dyDescent="0.35">
      <c r="B96" s="8" t="s">
        <v>223</v>
      </c>
      <c r="C96" s="9" t="s">
        <v>179</v>
      </c>
      <c r="D96" s="10" t="s">
        <v>70</v>
      </c>
      <c r="E96" s="11" t="s">
        <v>232</v>
      </c>
      <c r="F96" s="45"/>
      <c r="G96" s="70"/>
      <c r="H96" s="13" t="s">
        <v>1407</v>
      </c>
      <c r="I96" s="13">
        <v>0.08</v>
      </c>
      <c r="J96" s="58">
        <f>Table22[[#This Row],[Column6]]*Table22[[#This Row],[Column9]]</f>
        <v>0</v>
      </c>
      <c r="K96" s="58">
        <f>Table22[[#This Row],[Column7]]-Table22[[#This Row],[Column10]]</f>
        <v>0</v>
      </c>
      <c r="L96" s="53">
        <f>(Table22[[#This Row],[Column7]]-(Table22[[#This Row],[Column9]]*Table22[[#This Row],[Column6]]))*0.75</f>
        <v>0</v>
      </c>
      <c r="M96" s="71" t="e">
        <f>(Table22[[#This Row],[Column7]]-(Table22[[#This Row],[Column9]]*Table22[[#This Row],[Column6]]))/Table22[[#This Row],[Column7]]</f>
        <v>#DIV/0!</v>
      </c>
      <c r="N96" s="116"/>
    </row>
    <row r="97" spans="2:14" x14ac:dyDescent="0.35">
      <c r="B97" s="8" t="s">
        <v>223</v>
      </c>
      <c r="C97" s="9" t="s">
        <v>179</v>
      </c>
      <c r="D97" s="10" t="s">
        <v>70</v>
      </c>
      <c r="E97" s="11" t="s">
        <v>233</v>
      </c>
      <c r="F97" s="45"/>
      <c r="G97" s="70"/>
      <c r="H97" s="13" t="s">
        <v>1407</v>
      </c>
      <c r="I97" s="13">
        <v>0.08</v>
      </c>
      <c r="J97" s="58">
        <f>Table22[[#This Row],[Column6]]*Table22[[#This Row],[Column9]]</f>
        <v>0</v>
      </c>
      <c r="K97" s="58">
        <f>Table22[[#This Row],[Column7]]-Table22[[#This Row],[Column10]]</f>
        <v>0</v>
      </c>
      <c r="L97" s="53">
        <f>(Table22[[#This Row],[Column7]]-(Table22[[#This Row],[Column9]]*Table22[[#This Row],[Column6]]))*0.75</f>
        <v>0</v>
      </c>
      <c r="M97" s="71" t="e">
        <f>(Table22[[#This Row],[Column7]]-(Table22[[#This Row],[Column9]]*Table22[[#This Row],[Column6]]))/Table22[[#This Row],[Column7]]</f>
        <v>#DIV/0!</v>
      </c>
      <c r="N97" s="116"/>
    </row>
    <row r="98" spans="2:14" x14ac:dyDescent="0.35">
      <c r="B98" s="8" t="s">
        <v>223</v>
      </c>
      <c r="C98" s="9" t="s">
        <v>177</v>
      </c>
      <c r="D98" s="10" t="s">
        <v>70</v>
      </c>
      <c r="E98" s="11" t="s">
        <v>234</v>
      </c>
      <c r="F98" s="45"/>
      <c r="G98" s="70"/>
      <c r="H98" s="13" t="s">
        <v>1407</v>
      </c>
      <c r="I98" s="13">
        <v>0.08</v>
      </c>
      <c r="J98" s="58">
        <f>Table22[[#This Row],[Column6]]*Table22[[#This Row],[Column9]]</f>
        <v>0</v>
      </c>
      <c r="K98" s="58">
        <f>Table22[[#This Row],[Column7]]-Table22[[#This Row],[Column10]]</f>
        <v>0</v>
      </c>
      <c r="L98" s="53">
        <f>(Table22[[#This Row],[Column7]]-(Table22[[#This Row],[Column9]]*Table22[[#This Row],[Column6]]))*0.75</f>
        <v>0</v>
      </c>
      <c r="M98" s="71" t="e">
        <f>(Table22[[#This Row],[Column7]]-(Table22[[#This Row],[Column9]]*Table22[[#This Row],[Column6]]))/Table22[[#This Row],[Column7]]</f>
        <v>#DIV/0!</v>
      </c>
      <c r="N98" s="116"/>
    </row>
    <row r="99" spans="2:14" x14ac:dyDescent="0.35">
      <c r="B99" s="8" t="s">
        <v>235</v>
      </c>
      <c r="C99" s="9" t="s">
        <v>236</v>
      </c>
      <c r="D99" s="10" t="s">
        <v>153</v>
      </c>
      <c r="E99" s="11" t="s">
        <v>237</v>
      </c>
      <c r="F99" s="45"/>
      <c r="G99" s="70"/>
      <c r="H99" s="13" t="s">
        <v>238</v>
      </c>
      <c r="I99" s="13">
        <v>0.46</v>
      </c>
      <c r="J99" s="58">
        <f>Table22[[#This Row],[Column6]]*Table22[[#This Row],[Column9]]</f>
        <v>0</v>
      </c>
      <c r="K99" s="58">
        <f>Table22[[#This Row],[Column7]]-Table22[[#This Row],[Column10]]</f>
        <v>0</v>
      </c>
      <c r="L99" s="53">
        <f>(Table22[[#This Row],[Column7]]-(Table22[[#This Row],[Column9]]*Table22[[#This Row],[Column6]]))*0.75</f>
        <v>0</v>
      </c>
      <c r="M99" s="71" t="e">
        <f>(Table22[[#This Row],[Column7]]-(Table22[[#This Row],[Column9]]*Table22[[#This Row],[Column6]]))/Table22[[#This Row],[Column7]]</f>
        <v>#DIV/0!</v>
      </c>
      <c r="N99" s="116"/>
    </row>
    <row r="100" spans="2:14" x14ac:dyDescent="0.35">
      <c r="B100" s="8" t="s">
        <v>235</v>
      </c>
      <c r="C100" s="9" t="s">
        <v>236</v>
      </c>
      <c r="D100" s="10" t="s">
        <v>153</v>
      </c>
      <c r="E100" s="11" t="s">
        <v>239</v>
      </c>
      <c r="F100" s="45"/>
      <c r="G100" s="70"/>
      <c r="H100" s="13" t="s">
        <v>238</v>
      </c>
      <c r="I100" s="13">
        <v>0.46</v>
      </c>
      <c r="J100" s="58">
        <f>Table22[[#This Row],[Column6]]*Table22[[#This Row],[Column9]]</f>
        <v>0</v>
      </c>
      <c r="K100" s="58">
        <f>Table22[[#This Row],[Column7]]-Table22[[#This Row],[Column10]]</f>
        <v>0</v>
      </c>
      <c r="L100" s="53">
        <f>(Table22[[#This Row],[Column7]]-(Table22[[#This Row],[Column9]]*Table22[[#This Row],[Column6]]))*0.75</f>
        <v>0</v>
      </c>
      <c r="M100" s="71" t="e">
        <f>(Table22[[#This Row],[Column7]]-(Table22[[#This Row],[Column9]]*Table22[[#This Row],[Column6]]))/Table22[[#This Row],[Column7]]</f>
        <v>#DIV/0!</v>
      </c>
      <c r="N100" s="116"/>
    </row>
    <row r="101" spans="2:14" x14ac:dyDescent="0.35">
      <c r="B101" s="8" t="s">
        <v>235</v>
      </c>
      <c r="C101" s="9" t="s">
        <v>236</v>
      </c>
      <c r="D101" s="10" t="s">
        <v>153</v>
      </c>
      <c r="E101" s="11" t="s">
        <v>240</v>
      </c>
      <c r="F101" s="45"/>
      <c r="G101" s="70"/>
      <c r="H101" s="13" t="s">
        <v>238</v>
      </c>
      <c r="I101" s="13">
        <v>0.46</v>
      </c>
      <c r="J101" s="58">
        <f>Table22[[#This Row],[Column6]]*Table22[[#This Row],[Column9]]</f>
        <v>0</v>
      </c>
      <c r="K101" s="58">
        <f>Table22[[#This Row],[Column7]]-Table22[[#This Row],[Column10]]</f>
        <v>0</v>
      </c>
      <c r="L101" s="53">
        <f>(Table22[[#This Row],[Column7]]-(Table22[[#This Row],[Column9]]*Table22[[#This Row],[Column6]]))*0.75</f>
        <v>0</v>
      </c>
      <c r="M101" s="71" t="e">
        <f>(Table22[[#This Row],[Column7]]-(Table22[[#This Row],[Column9]]*Table22[[#This Row],[Column6]]))/Table22[[#This Row],[Column7]]</f>
        <v>#DIV/0!</v>
      </c>
      <c r="N101" s="116"/>
    </row>
    <row r="102" spans="2:14" x14ac:dyDescent="0.35">
      <c r="B102" s="8" t="s">
        <v>235</v>
      </c>
      <c r="C102" s="9" t="s">
        <v>236</v>
      </c>
      <c r="D102" s="10" t="s">
        <v>153</v>
      </c>
      <c r="E102" s="11" t="s">
        <v>241</v>
      </c>
      <c r="F102" s="45"/>
      <c r="G102" s="70"/>
      <c r="H102" s="13" t="s">
        <v>238</v>
      </c>
      <c r="I102" s="13">
        <v>0.46</v>
      </c>
      <c r="J102" s="58">
        <f>Table22[[#This Row],[Column6]]*Table22[[#This Row],[Column9]]</f>
        <v>0</v>
      </c>
      <c r="K102" s="58">
        <f>Table22[[#This Row],[Column7]]-Table22[[#This Row],[Column10]]</f>
        <v>0</v>
      </c>
      <c r="L102" s="53">
        <f>(Table22[[#This Row],[Column7]]-(Table22[[#This Row],[Column9]]*Table22[[#This Row],[Column6]]))*0.75</f>
        <v>0</v>
      </c>
      <c r="M102" s="71" t="e">
        <f>(Table22[[#This Row],[Column7]]-(Table22[[#This Row],[Column9]]*Table22[[#This Row],[Column6]]))/Table22[[#This Row],[Column7]]</f>
        <v>#DIV/0!</v>
      </c>
      <c r="N102" s="116"/>
    </row>
    <row r="103" spans="2:14" x14ac:dyDescent="0.35">
      <c r="B103" s="8" t="s">
        <v>235</v>
      </c>
      <c r="C103" s="9" t="s">
        <v>236</v>
      </c>
      <c r="D103" s="10" t="s">
        <v>153</v>
      </c>
      <c r="E103" s="11" t="s">
        <v>242</v>
      </c>
      <c r="F103" s="45"/>
      <c r="G103" s="70"/>
      <c r="H103" s="13" t="s">
        <v>238</v>
      </c>
      <c r="I103" s="13">
        <v>0.46</v>
      </c>
      <c r="J103" s="58">
        <f>Table22[[#This Row],[Column6]]*Table22[[#This Row],[Column9]]</f>
        <v>0</v>
      </c>
      <c r="K103" s="58">
        <f>Table22[[#This Row],[Column7]]-Table22[[#This Row],[Column10]]</f>
        <v>0</v>
      </c>
      <c r="L103" s="53">
        <f>(Table22[[#This Row],[Column7]]-(Table22[[#This Row],[Column9]]*Table22[[#This Row],[Column6]]))*0.75</f>
        <v>0</v>
      </c>
      <c r="M103" s="71" t="e">
        <f>(Table22[[#This Row],[Column7]]-(Table22[[#This Row],[Column9]]*Table22[[#This Row],[Column6]]))/Table22[[#This Row],[Column7]]</f>
        <v>#DIV/0!</v>
      </c>
      <c r="N103" s="116"/>
    </row>
    <row r="104" spans="2:14" x14ac:dyDescent="0.35">
      <c r="B104" s="8" t="s">
        <v>235</v>
      </c>
      <c r="C104" s="9" t="s">
        <v>236</v>
      </c>
      <c r="D104" s="10" t="s">
        <v>153</v>
      </c>
      <c r="E104" s="11" t="s">
        <v>243</v>
      </c>
      <c r="F104" s="45"/>
      <c r="G104" s="70"/>
      <c r="H104" s="13" t="s">
        <v>238</v>
      </c>
      <c r="I104" s="13">
        <v>0.46</v>
      </c>
      <c r="J104" s="58">
        <f>Table22[[#This Row],[Column6]]*Table22[[#This Row],[Column9]]</f>
        <v>0</v>
      </c>
      <c r="K104" s="58">
        <f>Table22[[#This Row],[Column7]]-Table22[[#This Row],[Column10]]</f>
        <v>0</v>
      </c>
      <c r="L104" s="53">
        <f>(Table22[[#This Row],[Column7]]-(Table22[[#This Row],[Column9]]*Table22[[#This Row],[Column6]]))*0.75</f>
        <v>0</v>
      </c>
      <c r="M104" s="71" t="e">
        <f>(Table22[[#This Row],[Column7]]-(Table22[[#This Row],[Column9]]*Table22[[#This Row],[Column6]]))/Table22[[#This Row],[Column7]]</f>
        <v>#DIV/0!</v>
      </c>
      <c r="N104" s="116"/>
    </row>
    <row r="105" spans="2:14" x14ac:dyDescent="0.35">
      <c r="B105" s="8" t="s">
        <v>235</v>
      </c>
      <c r="C105" s="9" t="s">
        <v>236</v>
      </c>
      <c r="D105" s="10" t="s">
        <v>153</v>
      </c>
      <c r="E105" s="11" t="s">
        <v>244</v>
      </c>
      <c r="F105" s="45"/>
      <c r="G105" s="70"/>
      <c r="H105" s="13" t="s">
        <v>238</v>
      </c>
      <c r="I105" s="13">
        <v>0.46</v>
      </c>
      <c r="J105" s="58">
        <f>Table22[[#This Row],[Column6]]*Table22[[#This Row],[Column9]]</f>
        <v>0</v>
      </c>
      <c r="K105" s="58">
        <f>Table22[[#This Row],[Column7]]-Table22[[#This Row],[Column10]]</f>
        <v>0</v>
      </c>
      <c r="L105" s="53">
        <f>(Table22[[#This Row],[Column7]]-(Table22[[#This Row],[Column9]]*Table22[[#This Row],[Column6]]))*0.75</f>
        <v>0</v>
      </c>
      <c r="M105" s="71" t="e">
        <f>(Table22[[#This Row],[Column7]]-(Table22[[#This Row],[Column9]]*Table22[[#This Row],[Column6]]))/Table22[[#This Row],[Column7]]</f>
        <v>#DIV/0!</v>
      </c>
      <c r="N105" s="116"/>
    </row>
    <row r="106" spans="2:14" x14ac:dyDescent="0.35">
      <c r="B106" s="8" t="s">
        <v>235</v>
      </c>
      <c r="C106" s="9" t="s">
        <v>236</v>
      </c>
      <c r="D106" s="10" t="s">
        <v>153</v>
      </c>
      <c r="E106" s="11" t="s">
        <v>245</v>
      </c>
      <c r="F106" s="45"/>
      <c r="G106" s="70"/>
      <c r="H106" s="13" t="s">
        <v>238</v>
      </c>
      <c r="I106" s="13">
        <v>0.46</v>
      </c>
      <c r="J106" s="58">
        <f>Table22[[#This Row],[Column6]]*Table22[[#This Row],[Column9]]</f>
        <v>0</v>
      </c>
      <c r="K106" s="58">
        <f>Table22[[#This Row],[Column7]]-Table22[[#This Row],[Column10]]</f>
        <v>0</v>
      </c>
      <c r="L106" s="53">
        <f>(Table22[[#This Row],[Column7]]-(Table22[[#This Row],[Column9]]*Table22[[#This Row],[Column6]]))*0.75</f>
        <v>0</v>
      </c>
      <c r="M106" s="71" t="e">
        <f>(Table22[[#This Row],[Column7]]-(Table22[[#This Row],[Column9]]*Table22[[#This Row],[Column6]]))/Table22[[#This Row],[Column7]]</f>
        <v>#DIV/0!</v>
      </c>
      <c r="N106" s="116"/>
    </row>
    <row r="107" spans="2:14" x14ac:dyDescent="0.35">
      <c r="B107" s="8" t="s">
        <v>235</v>
      </c>
      <c r="C107" s="9" t="s">
        <v>236</v>
      </c>
      <c r="D107" s="10" t="s">
        <v>153</v>
      </c>
      <c r="E107" s="11" t="s">
        <v>246</v>
      </c>
      <c r="F107" s="45"/>
      <c r="G107" s="70"/>
      <c r="H107" s="13" t="s">
        <v>238</v>
      </c>
      <c r="I107" s="13">
        <v>0.46</v>
      </c>
      <c r="J107" s="58">
        <f>Table22[[#This Row],[Column6]]*Table22[[#This Row],[Column9]]</f>
        <v>0</v>
      </c>
      <c r="K107" s="58">
        <f>Table22[[#This Row],[Column7]]-Table22[[#This Row],[Column10]]</f>
        <v>0</v>
      </c>
      <c r="L107" s="53">
        <f>(Table22[[#This Row],[Column7]]-(Table22[[#This Row],[Column9]]*Table22[[#This Row],[Column6]]))*0.75</f>
        <v>0</v>
      </c>
      <c r="M107" s="71" t="e">
        <f>(Table22[[#This Row],[Column7]]-(Table22[[#This Row],[Column9]]*Table22[[#This Row],[Column6]]))/Table22[[#This Row],[Column7]]</f>
        <v>#DIV/0!</v>
      </c>
      <c r="N107" s="116"/>
    </row>
    <row r="108" spans="2:14" x14ac:dyDescent="0.35">
      <c r="B108" s="8" t="s">
        <v>235</v>
      </c>
      <c r="C108" s="9" t="s">
        <v>236</v>
      </c>
      <c r="D108" s="10" t="s">
        <v>153</v>
      </c>
      <c r="E108" s="11" t="s">
        <v>247</v>
      </c>
      <c r="F108" s="45"/>
      <c r="G108" s="70"/>
      <c r="H108" s="13" t="s">
        <v>238</v>
      </c>
      <c r="I108" s="13">
        <v>0.46</v>
      </c>
      <c r="J108" s="58">
        <f>Table22[[#This Row],[Column6]]*Table22[[#This Row],[Column9]]</f>
        <v>0</v>
      </c>
      <c r="K108" s="58">
        <f>Table22[[#This Row],[Column7]]-Table22[[#This Row],[Column10]]</f>
        <v>0</v>
      </c>
      <c r="L108" s="53">
        <f>(Table22[[#This Row],[Column7]]-(Table22[[#This Row],[Column9]]*Table22[[#This Row],[Column6]]))*0.75</f>
        <v>0</v>
      </c>
      <c r="M108" s="71" t="e">
        <f>(Table22[[#This Row],[Column7]]-(Table22[[#This Row],[Column9]]*Table22[[#This Row],[Column6]]))/Table22[[#This Row],[Column7]]</f>
        <v>#DIV/0!</v>
      </c>
      <c r="N108" s="116"/>
    </row>
    <row r="109" spans="2:14" x14ac:dyDescent="0.35">
      <c r="B109" s="8" t="s">
        <v>235</v>
      </c>
      <c r="C109" s="9" t="s">
        <v>236</v>
      </c>
      <c r="D109" s="10" t="s">
        <v>153</v>
      </c>
      <c r="E109" s="11" t="s">
        <v>248</v>
      </c>
      <c r="F109" s="45"/>
      <c r="G109" s="70"/>
      <c r="H109" s="13" t="s">
        <v>238</v>
      </c>
      <c r="I109" s="13">
        <v>0.46</v>
      </c>
      <c r="J109" s="58">
        <f>Table22[[#This Row],[Column6]]*Table22[[#This Row],[Column9]]</f>
        <v>0</v>
      </c>
      <c r="K109" s="58">
        <f>Table22[[#This Row],[Column7]]-Table22[[#This Row],[Column10]]</f>
        <v>0</v>
      </c>
      <c r="L109" s="53">
        <f>(Table22[[#This Row],[Column7]]-(Table22[[#This Row],[Column9]]*Table22[[#This Row],[Column6]]))*0.75</f>
        <v>0</v>
      </c>
      <c r="M109" s="71" t="e">
        <f>(Table22[[#This Row],[Column7]]-(Table22[[#This Row],[Column9]]*Table22[[#This Row],[Column6]]))/Table22[[#This Row],[Column7]]</f>
        <v>#DIV/0!</v>
      </c>
      <c r="N109" s="116"/>
    </row>
    <row r="110" spans="2:14" x14ac:dyDescent="0.35">
      <c r="B110" s="8" t="s">
        <v>235</v>
      </c>
      <c r="C110" s="9" t="s">
        <v>236</v>
      </c>
      <c r="D110" s="10" t="s">
        <v>153</v>
      </c>
      <c r="E110" s="11" t="s">
        <v>249</v>
      </c>
      <c r="F110" s="45"/>
      <c r="G110" s="70"/>
      <c r="H110" s="13" t="s">
        <v>238</v>
      </c>
      <c r="I110" s="13">
        <v>0.46</v>
      </c>
      <c r="J110" s="58">
        <f>Table22[[#This Row],[Column6]]*Table22[[#This Row],[Column9]]</f>
        <v>0</v>
      </c>
      <c r="K110" s="58">
        <f>Table22[[#This Row],[Column7]]-Table22[[#This Row],[Column10]]</f>
        <v>0</v>
      </c>
      <c r="L110" s="53">
        <f>(Table22[[#This Row],[Column7]]-(Table22[[#This Row],[Column9]]*Table22[[#This Row],[Column6]]))*0.75</f>
        <v>0</v>
      </c>
      <c r="M110" s="71" t="e">
        <f>(Table22[[#This Row],[Column7]]-(Table22[[#This Row],[Column9]]*Table22[[#This Row],[Column6]]))/Table22[[#This Row],[Column7]]</f>
        <v>#DIV/0!</v>
      </c>
      <c r="N110" s="116"/>
    </row>
    <row r="111" spans="2:14" x14ac:dyDescent="0.35">
      <c r="B111" s="8" t="s">
        <v>235</v>
      </c>
      <c r="C111" s="9" t="s">
        <v>236</v>
      </c>
      <c r="D111" s="10" t="s">
        <v>153</v>
      </c>
      <c r="E111" s="11" t="s">
        <v>250</v>
      </c>
      <c r="F111" s="45"/>
      <c r="G111" s="70"/>
      <c r="H111" s="13" t="s">
        <v>238</v>
      </c>
      <c r="I111" s="13">
        <v>0.46</v>
      </c>
      <c r="J111" s="58">
        <f>Table22[[#This Row],[Column6]]*Table22[[#This Row],[Column9]]</f>
        <v>0</v>
      </c>
      <c r="K111" s="58">
        <f>Table22[[#This Row],[Column7]]-Table22[[#This Row],[Column10]]</f>
        <v>0</v>
      </c>
      <c r="L111" s="53">
        <f>(Table22[[#This Row],[Column7]]-(Table22[[#This Row],[Column9]]*Table22[[#This Row],[Column6]]))*0.75</f>
        <v>0</v>
      </c>
      <c r="M111" s="71" t="e">
        <f>(Table22[[#This Row],[Column7]]-(Table22[[#This Row],[Column9]]*Table22[[#This Row],[Column6]]))/Table22[[#This Row],[Column7]]</f>
        <v>#DIV/0!</v>
      </c>
      <c r="N111" s="116"/>
    </row>
    <row r="112" spans="2:14" x14ac:dyDescent="0.35">
      <c r="B112" s="8" t="s">
        <v>235</v>
      </c>
      <c r="C112" s="9" t="s">
        <v>236</v>
      </c>
      <c r="D112" s="10" t="s">
        <v>153</v>
      </c>
      <c r="E112" s="11" t="s">
        <v>251</v>
      </c>
      <c r="F112" s="45"/>
      <c r="G112" s="70"/>
      <c r="H112" s="13" t="s">
        <v>238</v>
      </c>
      <c r="I112" s="13">
        <v>0.46</v>
      </c>
      <c r="J112" s="58">
        <f>Table22[[#This Row],[Column6]]*Table22[[#This Row],[Column9]]</f>
        <v>0</v>
      </c>
      <c r="K112" s="58">
        <f>Table22[[#This Row],[Column7]]-Table22[[#This Row],[Column10]]</f>
        <v>0</v>
      </c>
      <c r="L112" s="53">
        <f>(Table22[[#This Row],[Column7]]-(Table22[[#This Row],[Column9]]*Table22[[#This Row],[Column6]]))*0.75</f>
        <v>0</v>
      </c>
      <c r="M112" s="71" t="e">
        <f>(Table22[[#This Row],[Column7]]-(Table22[[#This Row],[Column9]]*Table22[[#This Row],[Column6]]))/Table22[[#This Row],[Column7]]</f>
        <v>#DIV/0!</v>
      </c>
      <c r="N112" s="116"/>
    </row>
    <row r="113" spans="2:14" x14ac:dyDescent="0.35">
      <c r="B113" s="8" t="s">
        <v>235</v>
      </c>
      <c r="C113" s="9" t="s">
        <v>236</v>
      </c>
      <c r="D113" s="10" t="s">
        <v>153</v>
      </c>
      <c r="E113" s="11" t="s">
        <v>252</v>
      </c>
      <c r="F113" s="45"/>
      <c r="G113" s="70"/>
      <c r="H113" s="13" t="s">
        <v>238</v>
      </c>
      <c r="I113" s="13">
        <v>0.46</v>
      </c>
      <c r="J113" s="58">
        <f>Table22[[#This Row],[Column6]]*Table22[[#This Row],[Column9]]</f>
        <v>0</v>
      </c>
      <c r="K113" s="58">
        <f>Table22[[#This Row],[Column7]]-Table22[[#This Row],[Column10]]</f>
        <v>0</v>
      </c>
      <c r="L113" s="53">
        <f>(Table22[[#This Row],[Column7]]-(Table22[[#This Row],[Column9]]*Table22[[#This Row],[Column6]]))*0.75</f>
        <v>0</v>
      </c>
      <c r="M113" s="71" t="e">
        <f>(Table22[[#This Row],[Column7]]-(Table22[[#This Row],[Column9]]*Table22[[#This Row],[Column6]]))/Table22[[#This Row],[Column7]]</f>
        <v>#DIV/0!</v>
      </c>
      <c r="N113" s="116"/>
    </row>
    <row r="114" spans="2:14" x14ac:dyDescent="0.35">
      <c r="B114" s="8" t="s">
        <v>235</v>
      </c>
      <c r="C114" s="9" t="s">
        <v>236</v>
      </c>
      <c r="D114" s="10" t="s">
        <v>153</v>
      </c>
      <c r="E114" s="11" t="s">
        <v>253</v>
      </c>
      <c r="F114" s="45"/>
      <c r="G114" s="70"/>
      <c r="H114" s="13" t="s">
        <v>238</v>
      </c>
      <c r="I114" s="13">
        <v>0.46</v>
      </c>
      <c r="J114" s="58">
        <f>Table22[[#This Row],[Column6]]*Table22[[#This Row],[Column9]]</f>
        <v>0</v>
      </c>
      <c r="K114" s="58">
        <f>Table22[[#This Row],[Column7]]-Table22[[#This Row],[Column10]]</f>
        <v>0</v>
      </c>
      <c r="L114" s="53">
        <f>(Table22[[#This Row],[Column7]]-(Table22[[#This Row],[Column9]]*Table22[[#This Row],[Column6]]))*0.75</f>
        <v>0</v>
      </c>
      <c r="M114" s="71" t="e">
        <f>(Table22[[#This Row],[Column7]]-(Table22[[#This Row],[Column9]]*Table22[[#This Row],[Column6]]))/Table22[[#This Row],[Column7]]</f>
        <v>#DIV/0!</v>
      </c>
      <c r="N114" s="116"/>
    </row>
    <row r="115" spans="2:14" x14ac:dyDescent="0.35">
      <c r="B115" s="8" t="s">
        <v>235</v>
      </c>
      <c r="C115" s="9" t="s">
        <v>236</v>
      </c>
      <c r="D115" s="10" t="s">
        <v>153</v>
      </c>
      <c r="E115" s="11" t="s">
        <v>254</v>
      </c>
      <c r="F115" s="45"/>
      <c r="G115" s="70"/>
      <c r="H115" s="13" t="s">
        <v>238</v>
      </c>
      <c r="I115" s="13">
        <v>0.46</v>
      </c>
      <c r="J115" s="58">
        <f>Table22[[#This Row],[Column6]]*Table22[[#This Row],[Column9]]</f>
        <v>0</v>
      </c>
      <c r="K115" s="58">
        <f>Table22[[#This Row],[Column7]]-Table22[[#This Row],[Column10]]</f>
        <v>0</v>
      </c>
      <c r="L115" s="53">
        <f>(Table22[[#This Row],[Column7]]-(Table22[[#This Row],[Column9]]*Table22[[#This Row],[Column6]]))*0.75</f>
        <v>0</v>
      </c>
      <c r="M115" s="71" t="e">
        <f>(Table22[[#This Row],[Column7]]-(Table22[[#This Row],[Column9]]*Table22[[#This Row],[Column6]]))/Table22[[#This Row],[Column7]]</f>
        <v>#DIV/0!</v>
      </c>
      <c r="N115" s="116"/>
    </row>
    <row r="116" spans="2:14" x14ac:dyDescent="0.35">
      <c r="B116" s="8" t="s">
        <v>235</v>
      </c>
      <c r="C116" s="9" t="s">
        <v>236</v>
      </c>
      <c r="D116" s="10" t="s">
        <v>153</v>
      </c>
      <c r="E116" s="11" t="s">
        <v>255</v>
      </c>
      <c r="F116" s="45"/>
      <c r="G116" s="70"/>
      <c r="H116" s="13" t="s">
        <v>238</v>
      </c>
      <c r="I116" s="13">
        <v>0.46</v>
      </c>
      <c r="J116" s="58">
        <f>Table22[[#This Row],[Column6]]*Table22[[#This Row],[Column9]]</f>
        <v>0</v>
      </c>
      <c r="K116" s="58">
        <f>Table22[[#This Row],[Column7]]-Table22[[#This Row],[Column10]]</f>
        <v>0</v>
      </c>
      <c r="L116" s="53">
        <f>(Table22[[#This Row],[Column7]]-(Table22[[#This Row],[Column9]]*Table22[[#This Row],[Column6]]))*0.75</f>
        <v>0</v>
      </c>
      <c r="M116" s="71" t="e">
        <f>(Table22[[#This Row],[Column7]]-(Table22[[#This Row],[Column9]]*Table22[[#This Row],[Column6]]))/Table22[[#This Row],[Column7]]</f>
        <v>#DIV/0!</v>
      </c>
      <c r="N116" s="116"/>
    </row>
    <row r="117" spans="2:14" x14ac:dyDescent="0.35">
      <c r="B117" s="8" t="s">
        <v>235</v>
      </c>
      <c r="C117" s="9" t="s">
        <v>236</v>
      </c>
      <c r="D117" s="10" t="s">
        <v>153</v>
      </c>
      <c r="E117" s="11" t="s">
        <v>256</v>
      </c>
      <c r="F117" s="45"/>
      <c r="G117" s="70"/>
      <c r="H117" s="13" t="s">
        <v>238</v>
      </c>
      <c r="I117" s="13">
        <v>0.46</v>
      </c>
      <c r="J117" s="58">
        <f>Table22[[#This Row],[Column6]]*Table22[[#This Row],[Column9]]</f>
        <v>0</v>
      </c>
      <c r="K117" s="58">
        <f>Table22[[#This Row],[Column7]]-Table22[[#This Row],[Column10]]</f>
        <v>0</v>
      </c>
      <c r="L117" s="53">
        <f>(Table22[[#This Row],[Column7]]-(Table22[[#This Row],[Column9]]*Table22[[#This Row],[Column6]]))*0.75</f>
        <v>0</v>
      </c>
      <c r="M117" s="71" t="e">
        <f>(Table22[[#This Row],[Column7]]-(Table22[[#This Row],[Column9]]*Table22[[#This Row],[Column6]]))/Table22[[#This Row],[Column7]]</f>
        <v>#DIV/0!</v>
      </c>
      <c r="N117" s="116"/>
    </row>
    <row r="118" spans="2:14" x14ac:dyDescent="0.35">
      <c r="B118" s="8" t="s">
        <v>235</v>
      </c>
      <c r="C118" s="9" t="s">
        <v>236</v>
      </c>
      <c r="D118" s="10" t="s">
        <v>153</v>
      </c>
      <c r="E118" s="11" t="s">
        <v>257</v>
      </c>
      <c r="F118" s="45"/>
      <c r="G118" s="70"/>
      <c r="H118" s="13" t="s">
        <v>238</v>
      </c>
      <c r="I118" s="13">
        <v>0.46</v>
      </c>
      <c r="J118" s="58">
        <f>Table22[[#This Row],[Column6]]*Table22[[#This Row],[Column9]]</f>
        <v>0</v>
      </c>
      <c r="K118" s="58">
        <f>Table22[[#This Row],[Column7]]-Table22[[#This Row],[Column10]]</f>
        <v>0</v>
      </c>
      <c r="L118" s="53">
        <f>(Table22[[#This Row],[Column7]]-(Table22[[#This Row],[Column9]]*Table22[[#This Row],[Column6]]))*0.75</f>
        <v>0</v>
      </c>
      <c r="M118" s="71" t="e">
        <f>(Table22[[#This Row],[Column7]]-(Table22[[#This Row],[Column9]]*Table22[[#This Row],[Column6]]))/Table22[[#This Row],[Column7]]</f>
        <v>#DIV/0!</v>
      </c>
      <c r="N118" s="116"/>
    </row>
    <row r="119" spans="2:14" x14ac:dyDescent="0.35">
      <c r="B119" s="8" t="s">
        <v>235</v>
      </c>
      <c r="C119" s="9" t="s">
        <v>236</v>
      </c>
      <c r="D119" s="10" t="s">
        <v>153</v>
      </c>
      <c r="E119" s="11" t="s">
        <v>258</v>
      </c>
      <c r="F119" s="45"/>
      <c r="G119" s="70"/>
      <c r="H119" s="13" t="s">
        <v>238</v>
      </c>
      <c r="I119" s="13">
        <v>0.46</v>
      </c>
      <c r="J119" s="58">
        <f>Table22[[#This Row],[Column6]]*Table22[[#This Row],[Column9]]</f>
        <v>0</v>
      </c>
      <c r="K119" s="58">
        <f>Table22[[#This Row],[Column7]]-Table22[[#This Row],[Column10]]</f>
        <v>0</v>
      </c>
      <c r="L119" s="53">
        <f>(Table22[[#This Row],[Column7]]-(Table22[[#This Row],[Column9]]*Table22[[#This Row],[Column6]]))*0.75</f>
        <v>0</v>
      </c>
      <c r="M119" s="71" t="e">
        <f>(Table22[[#This Row],[Column7]]-(Table22[[#This Row],[Column9]]*Table22[[#This Row],[Column6]]))/Table22[[#This Row],[Column7]]</f>
        <v>#DIV/0!</v>
      </c>
      <c r="N119" s="116"/>
    </row>
    <row r="120" spans="2:14" x14ac:dyDescent="0.35">
      <c r="B120" s="8" t="s">
        <v>235</v>
      </c>
      <c r="C120" s="9" t="s">
        <v>236</v>
      </c>
      <c r="D120" s="10" t="s">
        <v>153</v>
      </c>
      <c r="E120" s="11" t="s">
        <v>259</v>
      </c>
      <c r="F120" s="45"/>
      <c r="G120" s="70"/>
      <c r="H120" s="13" t="s">
        <v>238</v>
      </c>
      <c r="I120" s="13">
        <v>0.46</v>
      </c>
      <c r="J120" s="58">
        <f>Table22[[#This Row],[Column6]]*Table22[[#This Row],[Column9]]</f>
        <v>0</v>
      </c>
      <c r="K120" s="58">
        <f>Table22[[#This Row],[Column7]]-Table22[[#This Row],[Column10]]</f>
        <v>0</v>
      </c>
      <c r="L120" s="53">
        <f>(Table22[[#This Row],[Column7]]-(Table22[[#This Row],[Column9]]*Table22[[#This Row],[Column6]]))*0.75</f>
        <v>0</v>
      </c>
      <c r="M120" s="71" t="e">
        <f>(Table22[[#This Row],[Column7]]-(Table22[[#This Row],[Column9]]*Table22[[#This Row],[Column6]]))/Table22[[#This Row],[Column7]]</f>
        <v>#DIV/0!</v>
      </c>
      <c r="N120" s="116"/>
    </row>
    <row r="121" spans="2:14" x14ac:dyDescent="0.35">
      <c r="B121" s="8" t="s">
        <v>235</v>
      </c>
      <c r="C121" s="9" t="s">
        <v>236</v>
      </c>
      <c r="D121" s="10" t="s">
        <v>153</v>
      </c>
      <c r="E121" s="11" t="s">
        <v>260</v>
      </c>
      <c r="F121" s="45"/>
      <c r="G121" s="70"/>
      <c r="H121" s="13" t="s">
        <v>238</v>
      </c>
      <c r="I121" s="13">
        <v>0.46</v>
      </c>
      <c r="J121" s="58">
        <f>Table22[[#This Row],[Column6]]*Table22[[#This Row],[Column9]]</f>
        <v>0</v>
      </c>
      <c r="K121" s="58">
        <f>Table22[[#This Row],[Column7]]-Table22[[#This Row],[Column10]]</f>
        <v>0</v>
      </c>
      <c r="L121" s="53">
        <f>(Table22[[#This Row],[Column7]]-(Table22[[#This Row],[Column9]]*Table22[[#This Row],[Column6]]))*0.75</f>
        <v>0</v>
      </c>
      <c r="M121" s="71" t="e">
        <f>(Table22[[#This Row],[Column7]]-(Table22[[#This Row],[Column9]]*Table22[[#This Row],[Column6]]))/Table22[[#This Row],[Column7]]</f>
        <v>#DIV/0!</v>
      </c>
      <c r="N121" s="116"/>
    </row>
    <row r="122" spans="2:14" x14ac:dyDescent="0.35">
      <c r="B122" s="8" t="s">
        <v>235</v>
      </c>
      <c r="C122" s="9" t="s">
        <v>236</v>
      </c>
      <c r="D122" s="10" t="s">
        <v>153</v>
      </c>
      <c r="E122" s="11" t="s">
        <v>261</v>
      </c>
      <c r="F122" s="45"/>
      <c r="G122" s="70"/>
      <c r="H122" s="13" t="s">
        <v>238</v>
      </c>
      <c r="I122" s="13">
        <v>0.46</v>
      </c>
      <c r="J122" s="58">
        <f>Table22[[#This Row],[Column6]]*Table22[[#This Row],[Column9]]</f>
        <v>0</v>
      </c>
      <c r="K122" s="58">
        <f>Table22[[#This Row],[Column7]]-Table22[[#This Row],[Column10]]</f>
        <v>0</v>
      </c>
      <c r="L122" s="53">
        <f>(Table22[[#This Row],[Column7]]-(Table22[[#This Row],[Column9]]*Table22[[#This Row],[Column6]]))*0.75</f>
        <v>0</v>
      </c>
      <c r="M122" s="71" t="e">
        <f>(Table22[[#This Row],[Column7]]-(Table22[[#This Row],[Column9]]*Table22[[#This Row],[Column6]]))/Table22[[#This Row],[Column7]]</f>
        <v>#DIV/0!</v>
      </c>
      <c r="N122" s="116"/>
    </row>
    <row r="123" spans="2:14" x14ac:dyDescent="0.35">
      <c r="B123" s="8" t="s">
        <v>235</v>
      </c>
      <c r="C123" s="9" t="s">
        <v>236</v>
      </c>
      <c r="D123" s="10" t="s">
        <v>153</v>
      </c>
      <c r="E123" s="11" t="s">
        <v>262</v>
      </c>
      <c r="F123" s="45"/>
      <c r="G123" s="70"/>
      <c r="H123" s="13" t="s">
        <v>238</v>
      </c>
      <c r="I123" s="13">
        <v>0.46</v>
      </c>
      <c r="J123" s="58">
        <f>Table22[[#This Row],[Column6]]*Table22[[#This Row],[Column9]]</f>
        <v>0</v>
      </c>
      <c r="K123" s="58">
        <f>Table22[[#This Row],[Column7]]-Table22[[#This Row],[Column10]]</f>
        <v>0</v>
      </c>
      <c r="L123" s="53">
        <f>(Table22[[#This Row],[Column7]]-(Table22[[#This Row],[Column9]]*Table22[[#This Row],[Column6]]))*0.75</f>
        <v>0</v>
      </c>
      <c r="M123" s="71" t="e">
        <f>(Table22[[#This Row],[Column7]]-(Table22[[#This Row],[Column9]]*Table22[[#This Row],[Column6]]))/Table22[[#This Row],[Column7]]</f>
        <v>#DIV/0!</v>
      </c>
      <c r="N123" s="116"/>
    </row>
    <row r="124" spans="2:14" x14ac:dyDescent="0.35">
      <c r="B124" s="8" t="s">
        <v>235</v>
      </c>
      <c r="C124" s="9" t="s">
        <v>236</v>
      </c>
      <c r="D124" s="10" t="s">
        <v>153</v>
      </c>
      <c r="E124" s="11" t="s">
        <v>263</v>
      </c>
      <c r="F124" s="45"/>
      <c r="G124" s="70"/>
      <c r="H124" s="13" t="s">
        <v>238</v>
      </c>
      <c r="I124" s="13">
        <v>0.46</v>
      </c>
      <c r="J124" s="58">
        <f>Table22[[#This Row],[Column6]]*Table22[[#This Row],[Column9]]</f>
        <v>0</v>
      </c>
      <c r="K124" s="58">
        <f>Table22[[#This Row],[Column7]]-Table22[[#This Row],[Column10]]</f>
        <v>0</v>
      </c>
      <c r="L124" s="53">
        <f>(Table22[[#This Row],[Column7]]-(Table22[[#This Row],[Column9]]*Table22[[#This Row],[Column6]]))*0.75</f>
        <v>0</v>
      </c>
      <c r="M124" s="71" t="e">
        <f>(Table22[[#This Row],[Column7]]-(Table22[[#This Row],[Column9]]*Table22[[#This Row],[Column6]]))/Table22[[#This Row],[Column7]]</f>
        <v>#DIV/0!</v>
      </c>
      <c r="N124" s="116"/>
    </row>
    <row r="125" spans="2:14" x14ac:dyDescent="0.35">
      <c r="B125" s="8" t="s">
        <v>235</v>
      </c>
      <c r="C125" s="9" t="s">
        <v>236</v>
      </c>
      <c r="D125" s="10" t="s">
        <v>153</v>
      </c>
      <c r="E125" s="11" t="s">
        <v>264</v>
      </c>
      <c r="F125" s="45"/>
      <c r="G125" s="70"/>
      <c r="H125" s="13" t="s">
        <v>238</v>
      </c>
      <c r="I125" s="13">
        <v>0.46</v>
      </c>
      <c r="J125" s="58">
        <f>Table22[[#This Row],[Column6]]*Table22[[#This Row],[Column9]]</f>
        <v>0</v>
      </c>
      <c r="K125" s="58">
        <f>Table22[[#This Row],[Column7]]-Table22[[#This Row],[Column10]]</f>
        <v>0</v>
      </c>
      <c r="L125" s="53">
        <f>(Table22[[#This Row],[Column7]]-(Table22[[#This Row],[Column9]]*Table22[[#This Row],[Column6]]))*0.75</f>
        <v>0</v>
      </c>
      <c r="M125" s="71" t="e">
        <f>(Table22[[#This Row],[Column7]]-(Table22[[#This Row],[Column9]]*Table22[[#This Row],[Column6]]))/Table22[[#This Row],[Column7]]</f>
        <v>#DIV/0!</v>
      </c>
      <c r="N125" s="116"/>
    </row>
    <row r="126" spans="2:14" x14ac:dyDescent="0.35">
      <c r="B126" s="8" t="s">
        <v>235</v>
      </c>
      <c r="C126" s="9" t="s">
        <v>236</v>
      </c>
      <c r="D126" s="10" t="s">
        <v>153</v>
      </c>
      <c r="E126" s="11" t="s">
        <v>265</v>
      </c>
      <c r="F126" s="45"/>
      <c r="G126" s="70"/>
      <c r="H126" s="13" t="s">
        <v>238</v>
      </c>
      <c r="I126" s="13">
        <v>0.46</v>
      </c>
      <c r="J126" s="58">
        <f>Table22[[#This Row],[Column6]]*Table22[[#This Row],[Column9]]</f>
        <v>0</v>
      </c>
      <c r="K126" s="58">
        <f>Table22[[#This Row],[Column7]]-Table22[[#This Row],[Column10]]</f>
        <v>0</v>
      </c>
      <c r="L126" s="53">
        <f>(Table22[[#This Row],[Column7]]-(Table22[[#This Row],[Column9]]*Table22[[#This Row],[Column6]]))*0.75</f>
        <v>0</v>
      </c>
      <c r="M126" s="71" t="e">
        <f>(Table22[[#This Row],[Column7]]-(Table22[[#This Row],[Column9]]*Table22[[#This Row],[Column6]]))/Table22[[#This Row],[Column7]]</f>
        <v>#DIV/0!</v>
      </c>
      <c r="N126" s="116"/>
    </row>
    <row r="127" spans="2:14" x14ac:dyDescent="0.35">
      <c r="B127" s="8" t="s">
        <v>235</v>
      </c>
      <c r="C127" s="9" t="s">
        <v>236</v>
      </c>
      <c r="D127" s="10" t="s">
        <v>153</v>
      </c>
      <c r="E127" s="11" t="s">
        <v>266</v>
      </c>
      <c r="F127" s="45"/>
      <c r="G127" s="70"/>
      <c r="H127" s="13" t="s">
        <v>238</v>
      </c>
      <c r="I127" s="13">
        <v>0.46</v>
      </c>
      <c r="J127" s="58">
        <f>Table22[[#This Row],[Column6]]*Table22[[#This Row],[Column9]]</f>
        <v>0</v>
      </c>
      <c r="K127" s="58">
        <f>Table22[[#This Row],[Column7]]-Table22[[#This Row],[Column10]]</f>
        <v>0</v>
      </c>
      <c r="L127" s="53">
        <f>(Table22[[#This Row],[Column7]]-(Table22[[#This Row],[Column9]]*Table22[[#This Row],[Column6]]))*0.75</f>
        <v>0</v>
      </c>
      <c r="M127" s="71" t="e">
        <f>(Table22[[#This Row],[Column7]]-(Table22[[#This Row],[Column9]]*Table22[[#This Row],[Column6]]))/Table22[[#This Row],[Column7]]</f>
        <v>#DIV/0!</v>
      </c>
      <c r="N127" s="116"/>
    </row>
    <row r="128" spans="2:14" x14ac:dyDescent="0.35">
      <c r="B128" s="8" t="s">
        <v>235</v>
      </c>
      <c r="C128" s="9" t="s">
        <v>236</v>
      </c>
      <c r="D128" s="10" t="s">
        <v>153</v>
      </c>
      <c r="E128" s="11" t="s">
        <v>267</v>
      </c>
      <c r="F128" s="45"/>
      <c r="G128" s="70"/>
      <c r="H128" s="13" t="s">
        <v>238</v>
      </c>
      <c r="I128" s="13">
        <v>0.46</v>
      </c>
      <c r="J128" s="58">
        <f>Table22[[#This Row],[Column6]]*Table22[[#This Row],[Column9]]</f>
        <v>0</v>
      </c>
      <c r="K128" s="58">
        <f>Table22[[#This Row],[Column7]]-Table22[[#This Row],[Column10]]</f>
        <v>0</v>
      </c>
      <c r="L128" s="53">
        <f>(Table22[[#This Row],[Column7]]-(Table22[[#This Row],[Column9]]*Table22[[#This Row],[Column6]]))*0.75</f>
        <v>0</v>
      </c>
      <c r="M128" s="71" t="e">
        <f>(Table22[[#This Row],[Column7]]-(Table22[[#This Row],[Column9]]*Table22[[#This Row],[Column6]]))/Table22[[#This Row],[Column7]]</f>
        <v>#DIV/0!</v>
      </c>
      <c r="N128" s="116"/>
    </row>
    <row r="129" spans="2:14" x14ac:dyDescent="0.35">
      <c r="B129" s="8" t="s">
        <v>235</v>
      </c>
      <c r="C129" s="9" t="s">
        <v>236</v>
      </c>
      <c r="D129" s="10" t="s">
        <v>153</v>
      </c>
      <c r="E129" s="11" t="s">
        <v>268</v>
      </c>
      <c r="F129" s="45"/>
      <c r="G129" s="70"/>
      <c r="H129" s="13" t="s">
        <v>238</v>
      </c>
      <c r="I129" s="13">
        <v>0.46</v>
      </c>
      <c r="J129" s="58">
        <f>Table22[[#This Row],[Column6]]*Table22[[#This Row],[Column9]]</f>
        <v>0</v>
      </c>
      <c r="K129" s="58">
        <f>Table22[[#This Row],[Column7]]-Table22[[#This Row],[Column10]]</f>
        <v>0</v>
      </c>
      <c r="L129" s="53">
        <f>(Table22[[#This Row],[Column7]]-(Table22[[#This Row],[Column9]]*Table22[[#This Row],[Column6]]))*0.75</f>
        <v>0</v>
      </c>
      <c r="M129" s="71" t="e">
        <f>(Table22[[#This Row],[Column7]]-(Table22[[#This Row],[Column9]]*Table22[[#This Row],[Column6]]))/Table22[[#This Row],[Column7]]</f>
        <v>#DIV/0!</v>
      </c>
      <c r="N129" s="116"/>
    </row>
    <row r="130" spans="2:14" x14ac:dyDescent="0.35">
      <c r="B130" s="8" t="s">
        <v>235</v>
      </c>
      <c r="C130" s="9" t="s">
        <v>236</v>
      </c>
      <c r="D130" s="10" t="s">
        <v>153</v>
      </c>
      <c r="E130" s="11" t="s">
        <v>269</v>
      </c>
      <c r="F130" s="45"/>
      <c r="G130" s="70"/>
      <c r="H130" s="13" t="s">
        <v>238</v>
      </c>
      <c r="I130" s="13">
        <v>0.46</v>
      </c>
      <c r="J130" s="58">
        <f>Table22[[#This Row],[Column6]]*Table22[[#This Row],[Column9]]</f>
        <v>0</v>
      </c>
      <c r="K130" s="58">
        <f>Table22[[#This Row],[Column7]]-Table22[[#This Row],[Column10]]</f>
        <v>0</v>
      </c>
      <c r="L130" s="53">
        <f>(Table22[[#This Row],[Column7]]-(Table22[[#This Row],[Column9]]*Table22[[#This Row],[Column6]]))*0.75</f>
        <v>0</v>
      </c>
      <c r="M130" s="71" t="e">
        <f>(Table22[[#This Row],[Column7]]-(Table22[[#This Row],[Column9]]*Table22[[#This Row],[Column6]]))/Table22[[#This Row],[Column7]]</f>
        <v>#DIV/0!</v>
      </c>
      <c r="N130" s="116"/>
    </row>
    <row r="131" spans="2:14" x14ac:dyDescent="0.35">
      <c r="B131" s="8" t="s">
        <v>235</v>
      </c>
      <c r="C131" s="9" t="s">
        <v>236</v>
      </c>
      <c r="D131" s="10" t="s">
        <v>153</v>
      </c>
      <c r="E131" s="11" t="s">
        <v>270</v>
      </c>
      <c r="F131" s="45"/>
      <c r="G131" s="70"/>
      <c r="H131" s="13" t="s">
        <v>238</v>
      </c>
      <c r="I131" s="13">
        <v>0.46</v>
      </c>
      <c r="J131" s="58">
        <f>Table22[[#This Row],[Column6]]*Table22[[#This Row],[Column9]]</f>
        <v>0</v>
      </c>
      <c r="K131" s="58">
        <f>Table22[[#This Row],[Column7]]-Table22[[#This Row],[Column10]]</f>
        <v>0</v>
      </c>
      <c r="L131" s="53">
        <f>(Table22[[#This Row],[Column7]]-(Table22[[#This Row],[Column9]]*Table22[[#This Row],[Column6]]))*0.75</f>
        <v>0</v>
      </c>
      <c r="M131" s="71" t="e">
        <f>(Table22[[#This Row],[Column7]]-(Table22[[#This Row],[Column9]]*Table22[[#This Row],[Column6]]))/Table22[[#This Row],[Column7]]</f>
        <v>#DIV/0!</v>
      </c>
      <c r="N131" s="116"/>
    </row>
    <row r="132" spans="2:14" x14ac:dyDescent="0.35">
      <c r="B132" s="8" t="s">
        <v>235</v>
      </c>
      <c r="C132" s="9" t="s">
        <v>236</v>
      </c>
      <c r="D132" s="10" t="s">
        <v>153</v>
      </c>
      <c r="E132" s="11" t="s">
        <v>271</v>
      </c>
      <c r="F132" s="45"/>
      <c r="G132" s="70"/>
      <c r="H132" s="13" t="s">
        <v>238</v>
      </c>
      <c r="I132" s="13">
        <v>0.46</v>
      </c>
      <c r="J132" s="58">
        <f>Table22[[#This Row],[Column6]]*Table22[[#This Row],[Column9]]</f>
        <v>0</v>
      </c>
      <c r="K132" s="58">
        <f>Table22[[#This Row],[Column7]]-Table22[[#This Row],[Column10]]</f>
        <v>0</v>
      </c>
      <c r="L132" s="53">
        <f>(Table22[[#This Row],[Column7]]-(Table22[[#This Row],[Column9]]*Table22[[#This Row],[Column6]]))*0.75</f>
        <v>0</v>
      </c>
      <c r="M132" s="71" t="e">
        <f>(Table22[[#This Row],[Column7]]-(Table22[[#This Row],[Column9]]*Table22[[#This Row],[Column6]]))/Table22[[#This Row],[Column7]]</f>
        <v>#DIV/0!</v>
      </c>
      <c r="N132" s="116"/>
    </row>
    <row r="133" spans="2:14" x14ac:dyDescent="0.35">
      <c r="B133" s="8" t="s">
        <v>272</v>
      </c>
      <c r="C133" s="9" t="s">
        <v>273</v>
      </c>
      <c r="D133" s="10" t="s">
        <v>153</v>
      </c>
      <c r="E133" s="11" t="s">
        <v>274</v>
      </c>
      <c r="F133" s="45"/>
      <c r="G133" s="70"/>
      <c r="H133" s="13" t="s">
        <v>238</v>
      </c>
      <c r="I133" s="13">
        <v>0.37</v>
      </c>
      <c r="J133" s="58">
        <f>Table22[[#This Row],[Column6]]*Table22[[#This Row],[Column9]]</f>
        <v>0</v>
      </c>
      <c r="K133" s="58">
        <f>Table22[[#This Row],[Column7]]-Table22[[#This Row],[Column10]]</f>
        <v>0</v>
      </c>
      <c r="L133" s="53">
        <f>(Table22[[#This Row],[Column7]]-(Table22[[#This Row],[Column9]]*Table22[[#This Row],[Column6]]))*0.75</f>
        <v>0</v>
      </c>
      <c r="M133" s="71" t="e">
        <f>(Table22[[#This Row],[Column7]]-(Table22[[#This Row],[Column9]]*Table22[[#This Row],[Column6]]))/Table22[[#This Row],[Column7]]</f>
        <v>#DIV/0!</v>
      </c>
      <c r="N133" s="116"/>
    </row>
    <row r="134" spans="2:14" x14ac:dyDescent="0.35">
      <c r="B134" s="8" t="s">
        <v>272</v>
      </c>
      <c r="C134" s="9" t="s">
        <v>275</v>
      </c>
      <c r="D134" s="10" t="s">
        <v>153</v>
      </c>
      <c r="E134" s="11" t="s">
        <v>276</v>
      </c>
      <c r="F134" s="45"/>
      <c r="G134" s="70"/>
      <c r="H134" s="13" t="s">
        <v>238</v>
      </c>
      <c r="I134" s="13">
        <v>0.37</v>
      </c>
      <c r="J134" s="58">
        <f>Table22[[#This Row],[Column6]]*Table22[[#This Row],[Column9]]</f>
        <v>0</v>
      </c>
      <c r="K134" s="58">
        <f>Table22[[#This Row],[Column7]]-Table22[[#This Row],[Column10]]</f>
        <v>0</v>
      </c>
      <c r="L134" s="53">
        <f>(Table22[[#This Row],[Column7]]-(Table22[[#This Row],[Column9]]*Table22[[#This Row],[Column6]]))*0.75</f>
        <v>0</v>
      </c>
      <c r="M134" s="71" t="e">
        <f>(Table22[[#This Row],[Column7]]-(Table22[[#This Row],[Column9]]*Table22[[#This Row],[Column6]]))/Table22[[#This Row],[Column7]]</f>
        <v>#DIV/0!</v>
      </c>
      <c r="N134" s="116"/>
    </row>
    <row r="135" spans="2:14" x14ac:dyDescent="0.35">
      <c r="B135" s="8" t="s">
        <v>272</v>
      </c>
      <c r="C135" s="9" t="s">
        <v>275</v>
      </c>
      <c r="D135" s="10" t="s">
        <v>153</v>
      </c>
      <c r="E135" s="11" t="s">
        <v>277</v>
      </c>
      <c r="F135" s="45"/>
      <c r="G135" s="70"/>
      <c r="H135" s="13" t="s">
        <v>238</v>
      </c>
      <c r="I135" s="13">
        <v>0.37</v>
      </c>
      <c r="J135" s="58">
        <f>Table22[[#This Row],[Column6]]*Table22[[#This Row],[Column9]]</f>
        <v>0</v>
      </c>
      <c r="K135" s="58">
        <f>Table22[[#This Row],[Column7]]-Table22[[#This Row],[Column10]]</f>
        <v>0</v>
      </c>
      <c r="L135" s="53">
        <f>(Table22[[#This Row],[Column7]]-(Table22[[#This Row],[Column9]]*Table22[[#This Row],[Column6]]))*0.75</f>
        <v>0</v>
      </c>
      <c r="M135" s="71" t="e">
        <f>(Table22[[#This Row],[Column7]]-(Table22[[#This Row],[Column9]]*Table22[[#This Row],[Column6]]))/Table22[[#This Row],[Column7]]</f>
        <v>#DIV/0!</v>
      </c>
      <c r="N135" s="116"/>
    </row>
    <row r="136" spans="2:14" x14ac:dyDescent="0.35">
      <c r="B136" s="8" t="s">
        <v>272</v>
      </c>
      <c r="C136" s="9" t="s">
        <v>275</v>
      </c>
      <c r="D136" s="10" t="s">
        <v>153</v>
      </c>
      <c r="E136" s="11" t="s">
        <v>278</v>
      </c>
      <c r="F136" s="45"/>
      <c r="G136" s="70"/>
      <c r="H136" s="13" t="s">
        <v>238</v>
      </c>
      <c r="I136" s="13">
        <v>0.37</v>
      </c>
      <c r="J136" s="58">
        <f>Table22[[#This Row],[Column6]]*Table22[[#This Row],[Column9]]</f>
        <v>0</v>
      </c>
      <c r="K136" s="58">
        <f>Table22[[#This Row],[Column7]]-Table22[[#This Row],[Column10]]</f>
        <v>0</v>
      </c>
      <c r="L136" s="53">
        <f>(Table22[[#This Row],[Column7]]-(Table22[[#This Row],[Column9]]*Table22[[#This Row],[Column6]]))*0.75</f>
        <v>0</v>
      </c>
      <c r="M136" s="71" t="e">
        <f>(Table22[[#This Row],[Column7]]-(Table22[[#This Row],[Column9]]*Table22[[#This Row],[Column6]]))/Table22[[#This Row],[Column7]]</f>
        <v>#DIV/0!</v>
      </c>
      <c r="N136" s="116"/>
    </row>
    <row r="137" spans="2:14" x14ac:dyDescent="0.35">
      <c r="B137" s="8" t="s">
        <v>272</v>
      </c>
      <c r="C137" s="9" t="s">
        <v>275</v>
      </c>
      <c r="D137" s="10" t="s">
        <v>153</v>
      </c>
      <c r="E137" s="11" t="s">
        <v>279</v>
      </c>
      <c r="F137" s="45"/>
      <c r="G137" s="70"/>
      <c r="H137" s="13" t="s">
        <v>238</v>
      </c>
      <c r="I137" s="13">
        <v>0.37</v>
      </c>
      <c r="J137" s="58">
        <f>Table22[[#This Row],[Column6]]*Table22[[#This Row],[Column9]]</f>
        <v>0</v>
      </c>
      <c r="K137" s="58">
        <f>Table22[[#This Row],[Column7]]-Table22[[#This Row],[Column10]]</f>
        <v>0</v>
      </c>
      <c r="L137" s="53">
        <f>(Table22[[#This Row],[Column7]]-(Table22[[#This Row],[Column9]]*Table22[[#This Row],[Column6]]))*0.75</f>
        <v>0</v>
      </c>
      <c r="M137" s="71" t="e">
        <f>(Table22[[#This Row],[Column7]]-(Table22[[#This Row],[Column9]]*Table22[[#This Row],[Column6]]))/Table22[[#This Row],[Column7]]</f>
        <v>#DIV/0!</v>
      </c>
      <c r="N137" s="116"/>
    </row>
    <row r="138" spans="2:14" x14ac:dyDescent="0.35">
      <c r="B138" s="8" t="s">
        <v>272</v>
      </c>
      <c r="C138" s="9" t="s">
        <v>275</v>
      </c>
      <c r="D138" s="10" t="s">
        <v>153</v>
      </c>
      <c r="E138" s="11" t="s">
        <v>280</v>
      </c>
      <c r="F138" s="45"/>
      <c r="G138" s="70"/>
      <c r="H138" s="13" t="s">
        <v>238</v>
      </c>
      <c r="I138" s="13">
        <v>0.37</v>
      </c>
      <c r="J138" s="58">
        <f>Table22[[#This Row],[Column6]]*Table22[[#This Row],[Column9]]</f>
        <v>0</v>
      </c>
      <c r="K138" s="58">
        <f>Table22[[#This Row],[Column7]]-Table22[[#This Row],[Column10]]</f>
        <v>0</v>
      </c>
      <c r="L138" s="53">
        <f>(Table22[[#This Row],[Column7]]-(Table22[[#This Row],[Column9]]*Table22[[#This Row],[Column6]]))*0.75</f>
        <v>0</v>
      </c>
      <c r="M138" s="71" t="e">
        <f>(Table22[[#This Row],[Column7]]-(Table22[[#This Row],[Column9]]*Table22[[#This Row],[Column6]]))/Table22[[#This Row],[Column7]]</f>
        <v>#DIV/0!</v>
      </c>
      <c r="N138" s="116"/>
    </row>
    <row r="139" spans="2:14" x14ac:dyDescent="0.35">
      <c r="B139" s="8" t="s">
        <v>272</v>
      </c>
      <c r="C139" s="9" t="s">
        <v>275</v>
      </c>
      <c r="D139" s="10" t="s">
        <v>153</v>
      </c>
      <c r="E139" s="11" t="s">
        <v>281</v>
      </c>
      <c r="F139" s="45"/>
      <c r="G139" s="70"/>
      <c r="H139" s="13" t="s">
        <v>238</v>
      </c>
      <c r="I139" s="13">
        <v>0.37</v>
      </c>
      <c r="J139" s="58">
        <f>Table22[[#This Row],[Column6]]*Table22[[#This Row],[Column9]]</f>
        <v>0</v>
      </c>
      <c r="K139" s="58">
        <f>Table22[[#This Row],[Column7]]-Table22[[#This Row],[Column10]]</f>
        <v>0</v>
      </c>
      <c r="L139" s="53">
        <f>(Table22[[#This Row],[Column7]]-(Table22[[#This Row],[Column9]]*Table22[[#This Row],[Column6]]))*0.75</f>
        <v>0</v>
      </c>
      <c r="M139" s="71" t="e">
        <f>(Table22[[#This Row],[Column7]]-(Table22[[#This Row],[Column9]]*Table22[[#This Row],[Column6]]))/Table22[[#This Row],[Column7]]</f>
        <v>#DIV/0!</v>
      </c>
      <c r="N139" s="116"/>
    </row>
    <row r="140" spans="2:14" x14ac:dyDescent="0.35">
      <c r="B140" s="8" t="s">
        <v>272</v>
      </c>
      <c r="C140" s="9" t="s">
        <v>275</v>
      </c>
      <c r="D140" s="10" t="s">
        <v>153</v>
      </c>
      <c r="E140" s="11" t="s">
        <v>282</v>
      </c>
      <c r="F140" s="45"/>
      <c r="G140" s="70"/>
      <c r="H140" s="13" t="s">
        <v>238</v>
      </c>
      <c r="I140" s="13">
        <v>0.37</v>
      </c>
      <c r="J140" s="58">
        <f>Table22[[#This Row],[Column6]]*Table22[[#This Row],[Column9]]</f>
        <v>0</v>
      </c>
      <c r="K140" s="58">
        <f>Table22[[#This Row],[Column7]]-Table22[[#This Row],[Column10]]</f>
        <v>0</v>
      </c>
      <c r="L140" s="53">
        <f>(Table22[[#This Row],[Column7]]-(Table22[[#This Row],[Column9]]*Table22[[#This Row],[Column6]]))*0.75</f>
        <v>0</v>
      </c>
      <c r="M140" s="71" t="e">
        <f>(Table22[[#This Row],[Column7]]-(Table22[[#This Row],[Column9]]*Table22[[#This Row],[Column6]]))/Table22[[#This Row],[Column7]]</f>
        <v>#DIV/0!</v>
      </c>
      <c r="N140" s="116"/>
    </row>
    <row r="141" spans="2:14" x14ac:dyDescent="0.35">
      <c r="B141" s="8" t="s">
        <v>272</v>
      </c>
      <c r="C141" s="9" t="s">
        <v>275</v>
      </c>
      <c r="D141" s="10" t="s">
        <v>153</v>
      </c>
      <c r="E141" s="11" t="s">
        <v>283</v>
      </c>
      <c r="F141" s="45"/>
      <c r="G141" s="70"/>
      <c r="H141" s="13" t="s">
        <v>238</v>
      </c>
      <c r="I141" s="13">
        <v>0.37</v>
      </c>
      <c r="J141" s="58">
        <f>Table22[[#This Row],[Column6]]*Table22[[#This Row],[Column9]]</f>
        <v>0</v>
      </c>
      <c r="K141" s="58">
        <f>Table22[[#This Row],[Column7]]-Table22[[#This Row],[Column10]]</f>
        <v>0</v>
      </c>
      <c r="L141" s="53">
        <f>(Table22[[#This Row],[Column7]]-(Table22[[#This Row],[Column9]]*Table22[[#This Row],[Column6]]))*0.75</f>
        <v>0</v>
      </c>
      <c r="M141" s="71" t="e">
        <f>(Table22[[#This Row],[Column7]]-(Table22[[#This Row],[Column9]]*Table22[[#This Row],[Column6]]))/Table22[[#This Row],[Column7]]</f>
        <v>#DIV/0!</v>
      </c>
      <c r="N141" s="116"/>
    </row>
    <row r="142" spans="2:14" x14ac:dyDescent="0.35">
      <c r="B142" s="8" t="s">
        <v>272</v>
      </c>
      <c r="C142" s="9" t="s">
        <v>275</v>
      </c>
      <c r="D142" s="10" t="s">
        <v>153</v>
      </c>
      <c r="E142" s="11" t="s">
        <v>284</v>
      </c>
      <c r="F142" s="45"/>
      <c r="G142" s="70"/>
      <c r="H142" s="13" t="s">
        <v>238</v>
      </c>
      <c r="I142" s="13">
        <v>0.37</v>
      </c>
      <c r="J142" s="58">
        <f>Table22[[#This Row],[Column6]]*Table22[[#This Row],[Column9]]</f>
        <v>0</v>
      </c>
      <c r="K142" s="58">
        <f>Table22[[#This Row],[Column7]]-Table22[[#This Row],[Column10]]</f>
        <v>0</v>
      </c>
      <c r="L142" s="53">
        <f>(Table22[[#This Row],[Column7]]-(Table22[[#This Row],[Column9]]*Table22[[#This Row],[Column6]]))*0.75</f>
        <v>0</v>
      </c>
      <c r="M142" s="71" t="e">
        <f>(Table22[[#This Row],[Column7]]-(Table22[[#This Row],[Column9]]*Table22[[#This Row],[Column6]]))/Table22[[#This Row],[Column7]]</f>
        <v>#DIV/0!</v>
      </c>
      <c r="N142" s="116"/>
    </row>
    <row r="143" spans="2:14" x14ac:dyDescent="0.35">
      <c r="B143" s="8" t="s">
        <v>272</v>
      </c>
      <c r="C143" s="9" t="s">
        <v>275</v>
      </c>
      <c r="D143" s="10" t="s">
        <v>153</v>
      </c>
      <c r="E143" s="11" t="s">
        <v>285</v>
      </c>
      <c r="F143" s="45"/>
      <c r="G143" s="70"/>
      <c r="H143" s="13" t="s">
        <v>238</v>
      </c>
      <c r="I143" s="13">
        <v>0.37</v>
      </c>
      <c r="J143" s="58">
        <f>Table22[[#This Row],[Column6]]*Table22[[#This Row],[Column9]]</f>
        <v>0</v>
      </c>
      <c r="K143" s="58">
        <f>Table22[[#This Row],[Column7]]-Table22[[#This Row],[Column10]]</f>
        <v>0</v>
      </c>
      <c r="L143" s="53">
        <f>(Table22[[#This Row],[Column7]]-(Table22[[#This Row],[Column9]]*Table22[[#This Row],[Column6]]))*0.75</f>
        <v>0</v>
      </c>
      <c r="M143" s="71" t="e">
        <f>(Table22[[#This Row],[Column7]]-(Table22[[#This Row],[Column9]]*Table22[[#This Row],[Column6]]))/Table22[[#This Row],[Column7]]</f>
        <v>#DIV/0!</v>
      </c>
      <c r="N143" s="116"/>
    </row>
    <row r="144" spans="2:14" x14ac:dyDescent="0.35">
      <c r="B144" s="8" t="s">
        <v>272</v>
      </c>
      <c r="C144" s="9" t="s">
        <v>275</v>
      </c>
      <c r="D144" s="10" t="s">
        <v>153</v>
      </c>
      <c r="E144" s="11" t="s">
        <v>286</v>
      </c>
      <c r="F144" s="45"/>
      <c r="G144" s="70"/>
      <c r="H144" s="13" t="s">
        <v>238</v>
      </c>
      <c r="I144" s="13">
        <v>0.37</v>
      </c>
      <c r="J144" s="58">
        <f>Table22[[#This Row],[Column6]]*Table22[[#This Row],[Column9]]</f>
        <v>0</v>
      </c>
      <c r="K144" s="58">
        <f>Table22[[#This Row],[Column7]]-Table22[[#This Row],[Column10]]</f>
        <v>0</v>
      </c>
      <c r="L144" s="53">
        <f>(Table22[[#This Row],[Column7]]-(Table22[[#This Row],[Column9]]*Table22[[#This Row],[Column6]]))*0.75</f>
        <v>0</v>
      </c>
      <c r="M144" s="71" t="e">
        <f>(Table22[[#This Row],[Column7]]-(Table22[[#This Row],[Column9]]*Table22[[#This Row],[Column6]]))/Table22[[#This Row],[Column7]]</f>
        <v>#DIV/0!</v>
      </c>
      <c r="N144" s="116"/>
    </row>
    <row r="145" spans="2:14" x14ac:dyDescent="0.35">
      <c r="B145" s="8" t="s">
        <v>272</v>
      </c>
      <c r="C145" s="9" t="s">
        <v>275</v>
      </c>
      <c r="D145" s="10" t="s">
        <v>153</v>
      </c>
      <c r="E145" s="11" t="s">
        <v>287</v>
      </c>
      <c r="F145" s="45"/>
      <c r="G145" s="70"/>
      <c r="H145" s="13" t="s">
        <v>238</v>
      </c>
      <c r="I145" s="13">
        <v>0.37</v>
      </c>
      <c r="J145" s="58">
        <f>Table22[[#This Row],[Column6]]*Table22[[#This Row],[Column9]]</f>
        <v>0</v>
      </c>
      <c r="K145" s="58">
        <f>Table22[[#This Row],[Column7]]-Table22[[#This Row],[Column10]]</f>
        <v>0</v>
      </c>
      <c r="L145" s="53">
        <f>(Table22[[#This Row],[Column7]]-(Table22[[#This Row],[Column9]]*Table22[[#This Row],[Column6]]))*0.75</f>
        <v>0</v>
      </c>
      <c r="M145" s="71" t="e">
        <f>(Table22[[#This Row],[Column7]]-(Table22[[#This Row],[Column9]]*Table22[[#This Row],[Column6]]))/Table22[[#This Row],[Column7]]</f>
        <v>#DIV/0!</v>
      </c>
      <c r="N145" s="116"/>
    </row>
    <row r="146" spans="2:14" x14ac:dyDescent="0.35">
      <c r="B146" s="8" t="s">
        <v>272</v>
      </c>
      <c r="C146" s="9" t="s">
        <v>275</v>
      </c>
      <c r="D146" s="10" t="s">
        <v>153</v>
      </c>
      <c r="E146" s="11" t="s">
        <v>288</v>
      </c>
      <c r="F146" s="45"/>
      <c r="G146" s="70"/>
      <c r="H146" s="13" t="s">
        <v>238</v>
      </c>
      <c r="I146" s="13">
        <v>0.37</v>
      </c>
      <c r="J146" s="58">
        <f>Table22[[#This Row],[Column6]]*Table22[[#This Row],[Column9]]</f>
        <v>0</v>
      </c>
      <c r="K146" s="58">
        <f>Table22[[#This Row],[Column7]]-Table22[[#This Row],[Column10]]</f>
        <v>0</v>
      </c>
      <c r="L146" s="53">
        <f>(Table22[[#This Row],[Column7]]-(Table22[[#This Row],[Column9]]*Table22[[#This Row],[Column6]]))*0.75</f>
        <v>0</v>
      </c>
      <c r="M146" s="71" t="e">
        <f>(Table22[[#This Row],[Column7]]-(Table22[[#This Row],[Column9]]*Table22[[#This Row],[Column6]]))/Table22[[#This Row],[Column7]]</f>
        <v>#DIV/0!</v>
      </c>
      <c r="N146" s="116"/>
    </row>
    <row r="147" spans="2:14" x14ac:dyDescent="0.35">
      <c r="B147" s="8" t="s">
        <v>272</v>
      </c>
      <c r="C147" s="9" t="s">
        <v>275</v>
      </c>
      <c r="D147" s="10" t="s">
        <v>153</v>
      </c>
      <c r="E147" s="11" t="s">
        <v>289</v>
      </c>
      <c r="F147" s="45"/>
      <c r="G147" s="70"/>
      <c r="H147" s="13" t="s">
        <v>238</v>
      </c>
      <c r="I147" s="13">
        <v>0.37</v>
      </c>
      <c r="J147" s="58">
        <f>Table22[[#This Row],[Column6]]*Table22[[#This Row],[Column9]]</f>
        <v>0</v>
      </c>
      <c r="K147" s="58">
        <f>Table22[[#This Row],[Column7]]-Table22[[#This Row],[Column10]]</f>
        <v>0</v>
      </c>
      <c r="L147" s="53">
        <f>(Table22[[#This Row],[Column7]]-(Table22[[#This Row],[Column9]]*Table22[[#This Row],[Column6]]))*0.75</f>
        <v>0</v>
      </c>
      <c r="M147" s="71" t="e">
        <f>(Table22[[#This Row],[Column7]]-(Table22[[#This Row],[Column9]]*Table22[[#This Row],[Column6]]))/Table22[[#This Row],[Column7]]</f>
        <v>#DIV/0!</v>
      </c>
      <c r="N147" s="116"/>
    </row>
    <row r="148" spans="2:14" x14ac:dyDescent="0.35">
      <c r="B148" s="8" t="s">
        <v>272</v>
      </c>
      <c r="C148" s="9" t="s">
        <v>275</v>
      </c>
      <c r="D148" s="10" t="s">
        <v>153</v>
      </c>
      <c r="E148" s="11" t="s">
        <v>290</v>
      </c>
      <c r="F148" s="45"/>
      <c r="G148" s="70"/>
      <c r="H148" s="13" t="s">
        <v>238</v>
      </c>
      <c r="I148" s="13">
        <v>0.37</v>
      </c>
      <c r="J148" s="58">
        <f>Table22[[#This Row],[Column6]]*Table22[[#This Row],[Column9]]</f>
        <v>0</v>
      </c>
      <c r="K148" s="58">
        <f>Table22[[#This Row],[Column7]]-Table22[[#This Row],[Column10]]</f>
        <v>0</v>
      </c>
      <c r="L148" s="53">
        <f>(Table22[[#This Row],[Column7]]-(Table22[[#This Row],[Column9]]*Table22[[#This Row],[Column6]]))*0.75</f>
        <v>0</v>
      </c>
      <c r="M148" s="71" t="e">
        <f>(Table22[[#This Row],[Column7]]-(Table22[[#This Row],[Column9]]*Table22[[#This Row],[Column6]]))/Table22[[#This Row],[Column7]]</f>
        <v>#DIV/0!</v>
      </c>
      <c r="N148" s="116"/>
    </row>
    <row r="149" spans="2:14" x14ac:dyDescent="0.35">
      <c r="B149" s="8" t="s">
        <v>272</v>
      </c>
      <c r="C149" s="9" t="s">
        <v>275</v>
      </c>
      <c r="D149" s="10" t="s">
        <v>153</v>
      </c>
      <c r="E149" s="11" t="s">
        <v>291</v>
      </c>
      <c r="F149" s="45"/>
      <c r="G149" s="70"/>
      <c r="H149" s="13" t="s">
        <v>238</v>
      </c>
      <c r="I149" s="13">
        <v>0.37</v>
      </c>
      <c r="J149" s="58">
        <f>Table22[[#This Row],[Column6]]*Table22[[#This Row],[Column9]]</f>
        <v>0</v>
      </c>
      <c r="K149" s="58">
        <f>Table22[[#This Row],[Column7]]-Table22[[#This Row],[Column10]]</f>
        <v>0</v>
      </c>
      <c r="L149" s="53">
        <f>(Table22[[#This Row],[Column7]]-(Table22[[#This Row],[Column9]]*Table22[[#This Row],[Column6]]))*0.75</f>
        <v>0</v>
      </c>
      <c r="M149" s="71" t="e">
        <f>(Table22[[#This Row],[Column7]]-(Table22[[#This Row],[Column9]]*Table22[[#This Row],[Column6]]))/Table22[[#This Row],[Column7]]</f>
        <v>#DIV/0!</v>
      </c>
      <c r="N149" s="116"/>
    </row>
    <row r="150" spans="2:14" x14ac:dyDescent="0.35">
      <c r="B150" s="8" t="s">
        <v>272</v>
      </c>
      <c r="C150" s="9" t="s">
        <v>275</v>
      </c>
      <c r="D150" s="10" t="s">
        <v>153</v>
      </c>
      <c r="E150" s="11" t="s">
        <v>292</v>
      </c>
      <c r="F150" s="45"/>
      <c r="G150" s="70"/>
      <c r="H150" s="13" t="s">
        <v>238</v>
      </c>
      <c r="I150" s="13">
        <v>0.37</v>
      </c>
      <c r="J150" s="58">
        <f>Table22[[#This Row],[Column6]]*Table22[[#This Row],[Column9]]</f>
        <v>0</v>
      </c>
      <c r="K150" s="58">
        <f>Table22[[#This Row],[Column7]]-Table22[[#This Row],[Column10]]</f>
        <v>0</v>
      </c>
      <c r="L150" s="53">
        <f>(Table22[[#This Row],[Column7]]-(Table22[[#This Row],[Column9]]*Table22[[#This Row],[Column6]]))*0.75</f>
        <v>0</v>
      </c>
      <c r="M150" s="71" t="e">
        <f>(Table22[[#This Row],[Column7]]-(Table22[[#This Row],[Column9]]*Table22[[#This Row],[Column6]]))/Table22[[#This Row],[Column7]]</f>
        <v>#DIV/0!</v>
      </c>
      <c r="N150" s="116"/>
    </row>
    <row r="151" spans="2:14" x14ac:dyDescent="0.35">
      <c r="B151" s="8" t="s">
        <v>272</v>
      </c>
      <c r="C151" s="9" t="s">
        <v>275</v>
      </c>
      <c r="D151" s="10" t="s">
        <v>153</v>
      </c>
      <c r="E151" s="11" t="s">
        <v>293</v>
      </c>
      <c r="F151" s="45"/>
      <c r="G151" s="70"/>
      <c r="H151" s="13" t="s">
        <v>238</v>
      </c>
      <c r="I151" s="13">
        <v>0.37</v>
      </c>
      <c r="J151" s="58">
        <f>Table22[[#This Row],[Column6]]*Table22[[#This Row],[Column9]]</f>
        <v>0</v>
      </c>
      <c r="K151" s="58">
        <f>Table22[[#This Row],[Column7]]-Table22[[#This Row],[Column10]]</f>
        <v>0</v>
      </c>
      <c r="L151" s="53">
        <f>(Table22[[#This Row],[Column7]]-(Table22[[#This Row],[Column9]]*Table22[[#This Row],[Column6]]))*0.75</f>
        <v>0</v>
      </c>
      <c r="M151" s="71" t="e">
        <f>(Table22[[#This Row],[Column7]]-(Table22[[#This Row],[Column9]]*Table22[[#This Row],[Column6]]))/Table22[[#This Row],[Column7]]</f>
        <v>#DIV/0!</v>
      </c>
      <c r="N151" s="116"/>
    </row>
    <row r="152" spans="2:14" x14ac:dyDescent="0.35">
      <c r="B152" s="8" t="s">
        <v>272</v>
      </c>
      <c r="C152" s="9" t="s">
        <v>275</v>
      </c>
      <c r="D152" s="10" t="s">
        <v>153</v>
      </c>
      <c r="E152" s="11" t="s">
        <v>294</v>
      </c>
      <c r="F152" s="45"/>
      <c r="G152" s="70"/>
      <c r="H152" s="13" t="s">
        <v>238</v>
      </c>
      <c r="I152" s="13">
        <v>0.37</v>
      </c>
      <c r="J152" s="58">
        <f>Table22[[#This Row],[Column6]]*Table22[[#This Row],[Column9]]</f>
        <v>0</v>
      </c>
      <c r="K152" s="58">
        <f>Table22[[#This Row],[Column7]]-Table22[[#This Row],[Column10]]</f>
        <v>0</v>
      </c>
      <c r="L152" s="53">
        <f>(Table22[[#This Row],[Column7]]-(Table22[[#This Row],[Column9]]*Table22[[#This Row],[Column6]]))*0.75</f>
        <v>0</v>
      </c>
      <c r="M152" s="71" t="e">
        <f>(Table22[[#This Row],[Column7]]-(Table22[[#This Row],[Column9]]*Table22[[#This Row],[Column6]]))/Table22[[#This Row],[Column7]]</f>
        <v>#DIV/0!</v>
      </c>
      <c r="N152" s="116"/>
    </row>
    <row r="153" spans="2:14" x14ac:dyDescent="0.35">
      <c r="B153" s="8" t="s">
        <v>272</v>
      </c>
      <c r="C153" s="9" t="s">
        <v>275</v>
      </c>
      <c r="D153" s="10" t="s">
        <v>153</v>
      </c>
      <c r="E153" s="11" t="s">
        <v>295</v>
      </c>
      <c r="F153" s="45"/>
      <c r="G153" s="70"/>
      <c r="H153" s="13" t="s">
        <v>238</v>
      </c>
      <c r="I153" s="13">
        <v>0.37</v>
      </c>
      <c r="J153" s="58">
        <f>Table22[[#This Row],[Column6]]*Table22[[#This Row],[Column9]]</f>
        <v>0</v>
      </c>
      <c r="K153" s="58">
        <f>Table22[[#This Row],[Column7]]-Table22[[#This Row],[Column10]]</f>
        <v>0</v>
      </c>
      <c r="L153" s="53">
        <f>(Table22[[#This Row],[Column7]]-(Table22[[#This Row],[Column9]]*Table22[[#This Row],[Column6]]))*0.75</f>
        <v>0</v>
      </c>
      <c r="M153" s="71" t="e">
        <f>(Table22[[#This Row],[Column7]]-(Table22[[#This Row],[Column9]]*Table22[[#This Row],[Column6]]))/Table22[[#This Row],[Column7]]</f>
        <v>#DIV/0!</v>
      </c>
      <c r="N153" s="116"/>
    </row>
    <row r="154" spans="2:14" x14ac:dyDescent="0.35">
      <c r="B154" s="8" t="s">
        <v>272</v>
      </c>
      <c r="C154" s="9" t="s">
        <v>275</v>
      </c>
      <c r="D154" s="10" t="s">
        <v>153</v>
      </c>
      <c r="E154" s="11" t="s">
        <v>296</v>
      </c>
      <c r="F154" s="45"/>
      <c r="G154" s="70"/>
      <c r="H154" s="13" t="s">
        <v>238</v>
      </c>
      <c r="I154" s="13">
        <v>0.37</v>
      </c>
      <c r="J154" s="58">
        <f>Table22[[#This Row],[Column6]]*Table22[[#This Row],[Column9]]</f>
        <v>0</v>
      </c>
      <c r="K154" s="58">
        <f>Table22[[#This Row],[Column7]]-Table22[[#This Row],[Column10]]</f>
        <v>0</v>
      </c>
      <c r="L154" s="53">
        <f>(Table22[[#This Row],[Column7]]-(Table22[[#This Row],[Column9]]*Table22[[#This Row],[Column6]]))*0.75</f>
        <v>0</v>
      </c>
      <c r="M154" s="71" t="e">
        <f>(Table22[[#This Row],[Column7]]-(Table22[[#This Row],[Column9]]*Table22[[#This Row],[Column6]]))/Table22[[#This Row],[Column7]]</f>
        <v>#DIV/0!</v>
      </c>
      <c r="N154" s="116"/>
    </row>
    <row r="155" spans="2:14" x14ac:dyDescent="0.35">
      <c r="B155" s="8" t="s">
        <v>272</v>
      </c>
      <c r="C155" s="9" t="s">
        <v>275</v>
      </c>
      <c r="D155" s="10" t="s">
        <v>153</v>
      </c>
      <c r="E155" s="11" t="s">
        <v>297</v>
      </c>
      <c r="F155" s="45"/>
      <c r="G155" s="70"/>
      <c r="H155" s="13" t="s">
        <v>238</v>
      </c>
      <c r="I155" s="13">
        <v>0.37</v>
      </c>
      <c r="J155" s="58">
        <f>Table22[[#This Row],[Column6]]*Table22[[#This Row],[Column9]]</f>
        <v>0</v>
      </c>
      <c r="K155" s="58">
        <f>Table22[[#This Row],[Column7]]-Table22[[#This Row],[Column10]]</f>
        <v>0</v>
      </c>
      <c r="L155" s="53">
        <f>(Table22[[#This Row],[Column7]]-(Table22[[#This Row],[Column9]]*Table22[[#This Row],[Column6]]))*0.75</f>
        <v>0</v>
      </c>
      <c r="M155" s="71" t="e">
        <f>(Table22[[#This Row],[Column7]]-(Table22[[#This Row],[Column9]]*Table22[[#This Row],[Column6]]))/Table22[[#This Row],[Column7]]</f>
        <v>#DIV/0!</v>
      </c>
      <c r="N155" s="116"/>
    </row>
    <row r="156" spans="2:14" x14ac:dyDescent="0.35">
      <c r="B156" s="8" t="s">
        <v>272</v>
      </c>
      <c r="C156" s="9" t="s">
        <v>275</v>
      </c>
      <c r="D156" s="10" t="s">
        <v>153</v>
      </c>
      <c r="E156" s="11" t="s">
        <v>298</v>
      </c>
      <c r="F156" s="45"/>
      <c r="G156" s="70"/>
      <c r="H156" s="13" t="s">
        <v>238</v>
      </c>
      <c r="I156" s="13">
        <v>0.37</v>
      </c>
      <c r="J156" s="58">
        <f>Table22[[#This Row],[Column6]]*Table22[[#This Row],[Column9]]</f>
        <v>0</v>
      </c>
      <c r="K156" s="58">
        <f>Table22[[#This Row],[Column7]]-Table22[[#This Row],[Column10]]</f>
        <v>0</v>
      </c>
      <c r="L156" s="53">
        <f>(Table22[[#This Row],[Column7]]-(Table22[[#This Row],[Column9]]*Table22[[#This Row],[Column6]]))*0.75</f>
        <v>0</v>
      </c>
      <c r="M156" s="71" t="e">
        <f>(Table22[[#This Row],[Column7]]-(Table22[[#This Row],[Column9]]*Table22[[#This Row],[Column6]]))/Table22[[#This Row],[Column7]]</f>
        <v>#DIV/0!</v>
      </c>
      <c r="N156" s="116"/>
    </row>
    <row r="157" spans="2:14" x14ac:dyDescent="0.35">
      <c r="B157" s="8" t="s">
        <v>272</v>
      </c>
      <c r="C157" s="9" t="s">
        <v>275</v>
      </c>
      <c r="D157" s="10" t="s">
        <v>153</v>
      </c>
      <c r="E157" s="11" t="s">
        <v>299</v>
      </c>
      <c r="F157" s="45"/>
      <c r="G157" s="70"/>
      <c r="H157" s="13" t="s">
        <v>238</v>
      </c>
      <c r="I157" s="13">
        <v>0.37</v>
      </c>
      <c r="J157" s="58">
        <f>Table22[[#This Row],[Column6]]*Table22[[#This Row],[Column9]]</f>
        <v>0</v>
      </c>
      <c r="K157" s="58">
        <f>Table22[[#This Row],[Column7]]-Table22[[#This Row],[Column10]]</f>
        <v>0</v>
      </c>
      <c r="L157" s="53">
        <f>(Table22[[#This Row],[Column7]]-(Table22[[#This Row],[Column9]]*Table22[[#This Row],[Column6]]))*0.75</f>
        <v>0</v>
      </c>
      <c r="M157" s="71" t="e">
        <f>(Table22[[#This Row],[Column7]]-(Table22[[#This Row],[Column9]]*Table22[[#This Row],[Column6]]))/Table22[[#This Row],[Column7]]</f>
        <v>#DIV/0!</v>
      </c>
      <c r="N157" s="116"/>
    </row>
    <row r="158" spans="2:14" x14ac:dyDescent="0.35">
      <c r="B158" s="8" t="s">
        <v>272</v>
      </c>
      <c r="C158" s="9" t="s">
        <v>275</v>
      </c>
      <c r="D158" s="10" t="s">
        <v>153</v>
      </c>
      <c r="E158" s="11" t="s">
        <v>300</v>
      </c>
      <c r="F158" s="45"/>
      <c r="G158" s="70"/>
      <c r="H158" s="13" t="s">
        <v>238</v>
      </c>
      <c r="I158" s="13">
        <v>0.37</v>
      </c>
      <c r="J158" s="58">
        <f>Table22[[#This Row],[Column6]]*Table22[[#This Row],[Column9]]</f>
        <v>0</v>
      </c>
      <c r="K158" s="58">
        <f>Table22[[#This Row],[Column7]]-Table22[[#This Row],[Column10]]</f>
        <v>0</v>
      </c>
      <c r="L158" s="53">
        <f>(Table22[[#This Row],[Column7]]-(Table22[[#This Row],[Column9]]*Table22[[#This Row],[Column6]]))*0.75</f>
        <v>0</v>
      </c>
      <c r="M158" s="71" t="e">
        <f>(Table22[[#This Row],[Column7]]-(Table22[[#This Row],[Column9]]*Table22[[#This Row],[Column6]]))/Table22[[#This Row],[Column7]]</f>
        <v>#DIV/0!</v>
      </c>
      <c r="N158" s="116"/>
    </row>
    <row r="159" spans="2:14" x14ac:dyDescent="0.35">
      <c r="B159" s="8" t="s">
        <v>272</v>
      </c>
      <c r="C159" s="9" t="s">
        <v>275</v>
      </c>
      <c r="D159" s="10" t="s">
        <v>153</v>
      </c>
      <c r="E159" s="11" t="s">
        <v>301</v>
      </c>
      <c r="F159" s="45"/>
      <c r="G159" s="70"/>
      <c r="H159" s="13" t="s">
        <v>238</v>
      </c>
      <c r="I159" s="13">
        <v>0.37</v>
      </c>
      <c r="J159" s="58">
        <f>Table22[[#This Row],[Column6]]*Table22[[#This Row],[Column9]]</f>
        <v>0</v>
      </c>
      <c r="K159" s="58">
        <f>Table22[[#This Row],[Column7]]-Table22[[#This Row],[Column10]]</f>
        <v>0</v>
      </c>
      <c r="L159" s="53">
        <f>(Table22[[#This Row],[Column7]]-(Table22[[#This Row],[Column9]]*Table22[[#This Row],[Column6]]))*0.75</f>
        <v>0</v>
      </c>
      <c r="M159" s="71" t="e">
        <f>(Table22[[#This Row],[Column7]]-(Table22[[#This Row],[Column9]]*Table22[[#This Row],[Column6]]))/Table22[[#This Row],[Column7]]</f>
        <v>#DIV/0!</v>
      </c>
      <c r="N159" s="116"/>
    </row>
    <row r="160" spans="2:14" x14ac:dyDescent="0.35">
      <c r="B160" s="8" t="s">
        <v>272</v>
      </c>
      <c r="C160" s="9" t="s">
        <v>275</v>
      </c>
      <c r="D160" s="10" t="s">
        <v>153</v>
      </c>
      <c r="E160" s="11" t="s">
        <v>302</v>
      </c>
      <c r="F160" s="45"/>
      <c r="G160" s="70"/>
      <c r="H160" s="13" t="s">
        <v>238</v>
      </c>
      <c r="I160" s="13">
        <v>0.37</v>
      </c>
      <c r="J160" s="58">
        <f>Table22[[#This Row],[Column6]]*Table22[[#This Row],[Column9]]</f>
        <v>0</v>
      </c>
      <c r="K160" s="58">
        <f>Table22[[#This Row],[Column7]]-Table22[[#This Row],[Column10]]</f>
        <v>0</v>
      </c>
      <c r="L160" s="53">
        <f>(Table22[[#This Row],[Column7]]-(Table22[[#This Row],[Column9]]*Table22[[#This Row],[Column6]]))*0.75</f>
        <v>0</v>
      </c>
      <c r="M160" s="71" t="e">
        <f>(Table22[[#This Row],[Column7]]-(Table22[[#This Row],[Column9]]*Table22[[#This Row],[Column6]]))/Table22[[#This Row],[Column7]]</f>
        <v>#DIV/0!</v>
      </c>
      <c r="N160" s="116"/>
    </row>
    <row r="161" spans="2:14" x14ac:dyDescent="0.35">
      <c r="B161" s="8" t="s">
        <v>272</v>
      </c>
      <c r="C161" s="9" t="s">
        <v>275</v>
      </c>
      <c r="D161" s="10" t="s">
        <v>153</v>
      </c>
      <c r="E161" s="11" t="s">
        <v>303</v>
      </c>
      <c r="F161" s="45"/>
      <c r="G161" s="70"/>
      <c r="H161" s="13" t="s">
        <v>238</v>
      </c>
      <c r="I161" s="13">
        <v>0.37</v>
      </c>
      <c r="J161" s="58">
        <f>Table22[[#This Row],[Column6]]*Table22[[#This Row],[Column9]]</f>
        <v>0</v>
      </c>
      <c r="K161" s="58">
        <f>Table22[[#This Row],[Column7]]-Table22[[#This Row],[Column10]]</f>
        <v>0</v>
      </c>
      <c r="L161" s="53">
        <f>(Table22[[#This Row],[Column7]]-(Table22[[#This Row],[Column9]]*Table22[[#This Row],[Column6]]))*0.75</f>
        <v>0</v>
      </c>
      <c r="M161" s="71" t="e">
        <f>(Table22[[#This Row],[Column7]]-(Table22[[#This Row],[Column9]]*Table22[[#This Row],[Column6]]))/Table22[[#This Row],[Column7]]</f>
        <v>#DIV/0!</v>
      </c>
      <c r="N161" s="116"/>
    </row>
    <row r="162" spans="2:14" x14ac:dyDescent="0.35">
      <c r="B162" s="8" t="s">
        <v>272</v>
      </c>
      <c r="C162" s="9" t="s">
        <v>275</v>
      </c>
      <c r="D162" s="10" t="s">
        <v>153</v>
      </c>
      <c r="E162" s="11" t="s">
        <v>304</v>
      </c>
      <c r="F162" s="45"/>
      <c r="G162" s="70"/>
      <c r="H162" s="13" t="s">
        <v>238</v>
      </c>
      <c r="I162" s="13">
        <v>0.37</v>
      </c>
      <c r="J162" s="58">
        <f>Table22[[#This Row],[Column6]]*Table22[[#This Row],[Column9]]</f>
        <v>0</v>
      </c>
      <c r="K162" s="58">
        <f>Table22[[#This Row],[Column7]]-Table22[[#This Row],[Column10]]</f>
        <v>0</v>
      </c>
      <c r="L162" s="53">
        <f>(Table22[[#This Row],[Column7]]-(Table22[[#This Row],[Column9]]*Table22[[#This Row],[Column6]]))*0.75</f>
        <v>0</v>
      </c>
      <c r="M162" s="71" t="e">
        <f>(Table22[[#This Row],[Column7]]-(Table22[[#This Row],[Column9]]*Table22[[#This Row],[Column6]]))/Table22[[#This Row],[Column7]]</f>
        <v>#DIV/0!</v>
      </c>
      <c r="N162" s="116"/>
    </row>
    <row r="163" spans="2:14" x14ac:dyDescent="0.35">
      <c r="B163" s="8" t="s">
        <v>272</v>
      </c>
      <c r="C163" s="9" t="s">
        <v>275</v>
      </c>
      <c r="D163" s="10" t="s">
        <v>153</v>
      </c>
      <c r="E163" s="11" t="s">
        <v>305</v>
      </c>
      <c r="F163" s="45"/>
      <c r="G163" s="70"/>
      <c r="H163" s="13" t="s">
        <v>238</v>
      </c>
      <c r="I163" s="13">
        <v>0.37</v>
      </c>
      <c r="J163" s="58">
        <f>Table22[[#This Row],[Column6]]*Table22[[#This Row],[Column9]]</f>
        <v>0</v>
      </c>
      <c r="K163" s="58">
        <f>Table22[[#This Row],[Column7]]-Table22[[#This Row],[Column10]]</f>
        <v>0</v>
      </c>
      <c r="L163" s="53">
        <f>(Table22[[#This Row],[Column7]]-(Table22[[#This Row],[Column9]]*Table22[[#This Row],[Column6]]))*0.75</f>
        <v>0</v>
      </c>
      <c r="M163" s="71" t="e">
        <f>(Table22[[#This Row],[Column7]]-(Table22[[#This Row],[Column9]]*Table22[[#This Row],[Column6]]))/Table22[[#This Row],[Column7]]</f>
        <v>#DIV/0!</v>
      </c>
      <c r="N163" s="116"/>
    </row>
    <row r="164" spans="2:14" x14ac:dyDescent="0.35">
      <c r="B164" s="8" t="s">
        <v>272</v>
      </c>
      <c r="C164" s="9" t="s">
        <v>275</v>
      </c>
      <c r="D164" s="10" t="s">
        <v>153</v>
      </c>
      <c r="E164" s="11" t="s">
        <v>306</v>
      </c>
      <c r="F164" s="45"/>
      <c r="G164" s="70"/>
      <c r="H164" s="13" t="s">
        <v>238</v>
      </c>
      <c r="I164" s="13">
        <v>0.37</v>
      </c>
      <c r="J164" s="58">
        <f>Table22[[#This Row],[Column6]]*Table22[[#This Row],[Column9]]</f>
        <v>0</v>
      </c>
      <c r="K164" s="58">
        <f>Table22[[#This Row],[Column7]]-Table22[[#This Row],[Column10]]</f>
        <v>0</v>
      </c>
      <c r="L164" s="53">
        <f>(Table22[[#This Row],[Column7]]-(Table22[[#This Row],[Column9]]*Table22[[#This Row],[Column6]]))*0.75</f>
        <v>0</v>
      </c>
      <c r="M164" s="71" t="e">
        <f>(Table22[[#This Row],[Column7]]-(Table22[[#This Row],[Column9]]*Table22[[#This Row],[Column6]]))/Table22[[#This Row],[Column7]]</f>
        <v>#DIV/0!</v>
      </c>
      <c r="N164" s="116"/>
    </row>
    <row r="165" spans="2:14" x14ac:dyDescent="0.35">
      <c r="B165" s="8" t="s">
        <v>307</v>
      </c>
      <c r="C165" s="9" t="s">
        <v>308</v>
      </c>
      <c r="D165" s="10" t="s">
        <v>309</v>
      </c>
      <c r="E165" s="11" t="s">
        <v>310</v>
      </c>
      <c r="F165" s="45"/>
      <c r="G165" s="70"/>
      <c r="H165" s="13" t="s">
        <v>311</v>
      </c>
      <c r="I165" s="13">
        <v>7.35</v>
      </c>
      <c r="J165" s="58">
        <f>Table22[[#This Row],[Column6]]*Table22[[#This Row],[Column9]]</f>
        <v>0</v>
      </c>
      <c r="K165" s="58">
        <f>Table22[[#This Row],[Column7]]-Table22[[#This Row],[Column10]]</f>
        <v>0</v>
      </c>
      <c r="L165" s="53">
        <f>(Table22[[#This Row],[Column7]]-(Table22[[#This Row],[Column9]]*Table22[[#This Row],[Column6]]))*0.75</f>
        <v>0</v>
      </c>
      <c r="M165" s="71" t="e">
        <f>(Table22[[#This Row],[Column7]]-(Table22[[#This Row],[Column9]]*Table22[[#This Row],[Column6]]))/Table22[[#This Row],[Column7]]</f>
        <v>#DIV/0!</v>
      </c>
      <c r="N165" s="116"/>
    </row>
    <row r="166" spans="2:14" x14ac:dyDescent="0.35">
      <c r="B166" s="8" t="s">
        <v>312</v>
      </c>
      <c r="C166" s="9" t="s">
        <v>313</v>
      </c>
      <c r="D166" s="10" t="s">
        <v>314</v>
      </c>
      <c r="E166" s="11" t="s">
        <v>315</v>
      </c>
      <c r="F166" s="45"/>
      <c r="G166" s="70"/>
      <c r="H166" s="13" t="s">
        <v>316</v>
      </c>
      <c r="I166" s="13">
        <v>0.45</v>
      </c>
      <c r="J166" s="58">
        <f>Table22[[#This Row],[Column6]]*Table22[[#This Row],[Column9]]</f>
        <v>0</v>
      </c>
      <c r="K166" s="58">
        <f>Table22[[#This Row],[Column7]]-Table22[[#This Row],[Column10]]</f>
        <v>0</v>
      </c>
      <c r="L166" s="53">
        <f>(Table22[[#This Row],[Column7]]-(Table22[[#This Row],[Column9]]*Table22[[#This Row],[Column6]]))*0.75</f>
        <v>0</v>
      </c>
      <c r="M166" s="71" t="e">
        <f>(Table22[[#This Row],[Column7]]-(Table22[[#This Row],[Column9]]*Table22[[#This Row],[Column6]]))/Table22[[#This Row],[Column7]]</f>
        <v>#DIV/0!</v>
      </c>
      <c r="N166" s="116"/>
    </row>
    <row r="167" spans="2:14" x14ac:dyDescent="0.35">
      <c r="B167" s="8" t="s">
        <v>317</v>
      </c>
      <c r="C167" s="9" t="s">
        <v>128</v>
      </c>
      <c r="D167" s="10" t="s">
        <v>128</v>
      </c>
      <c r="E167" s="11" t="s">
        <v>318</v>
      </c>
      <c r="F167" s="45"/>
      <c r="G167" s="70"/>
      <c r="H167" s="13" t="s">
        <v>319</v>
      </c>
      <c r="I167" s="13">
        <v>30</v>
      </c>
      <c r="J167" s="58">
        <f>Table22[[#This Row],[Column6]]*Table22[[#This Row],[Column9]]</f>
        <v>0</v>
      </c>
      <c r="K167" s="58">
        <f>Table22[[#This Row],[Column7]]-Table22[[#This Row],[Column10]]</f>
        <v>0</v>
      </c>
      <c r="L167" s="53">
        <f>(Table22[[#This Row],[Column7]]-(Table22[[#This Row],[Column9]]*Table22[[#This Row],[Column6]]))*0.75</f>
        <v>0</v>
      </c>
      <c r="M167" s="71" t="e">
        <f>(Table22[[#This Row],[Column7]]-(Table22[[#This Row],[Column9]]*Table22[[#This Row],[Column6]]))/Table22[[#This Row],[Column7]]</f>
        <v>#DIV/0!</v>
      </c>
      <c r="N167" s="116"/>
    </row>
    <row r="168" spans="2:14" x14ac:dyDescent="0.35">
      <c r="B168" s="8" t="s">
        <v>320</v>
      </c>
      <c r="C168" s="9" t="s">
        <v>321</v>
      </c>
      <c r="D168" s="10" t="s">
        <v>171</v>
      </c>
      <c r="E168" s="11" t="s">
        <v>322</v>
      </c>
      <c r="F168" s="45"/>
      <c r="G168" s="70"/>
      <c r="H168" s="13" t="s">
        <v>323</v>
      </c>
      <c r="I168" s="13">
        <v>1.68</v>
      </c>
      <c r="J168" s="58">
        <f>Table22[[#This Row],[Column6]]*Table22[[#This Row],[Column9]]</f>
        <v>0</v>
      </c>
      <c r="K168" s="58">
        <f>Table22[[#This Row],[Column7]]-Table22[[#This Row],[Column10]]</f>
        <v>0</v>
      </c>
      <c r="L168" s="53">
        <f>(Table22[[#This Row],[Column7]]-(Table22[[#This Row],[Column9]]*Table22[[#This Row],[Column6]]))*0.75</f>
        <v>0</v>
      </c>
      <c r="M168" s="71" t="e">
        <f>(Table22[[#This Row],[Column7]]-(Table22[[#This Row],[Column9]]*Table22[[#This Row],[Column6]]))/Table22[[#This Row],[Column7]]</f>
        <v>#DIV/0!</v>
      </c>
      <c r="N168" s="116"/>
    </row>
    <row r="169" spans="2:14" x14ac:dyDescent="0.35">
      <c r="B169" s="8" t="s">
        <v>320</v>
      </c>
      <c r="C169" s="9" t="s">
        <v>321</v>
      </c>
      <c r="D169" s="10" t="s">
        <v>171</v>
      </c>
      <c r="E169" s="11" t="s">
        <v>324</v>
      </c>
      <c r="F169" s="45"/>
      <c r="G169" s="70"/>
      <c r="H169" s="13" t="s">
        <v>323</v>
      </c>
      <c r="I169" s="13">
        <v>1.68</v>
      </c>
      <c r="J169" s="58">
        <f>Table22[[#This Row],[Column6]]*Table22[[#This Row],[Column9]]</f>
        <v>0</v>
      </c>
      <c r="K169" s="58">
        <f>Table22[[#This Row],[Column7]]-Table22[[#This Row],[Column10]]</f>
        <v>0</v>
      </c>
      <c r="L169" s="53">
        <f>(Table22[[#This Row],[Column7]]-(Table22[[#This Row],[Column9]]*Table22[[#This Row],[Column6]]))*0.75</f>
        <v>0</v>
      </c>
      <c r="M169" s="71" t="e">
        <f>(Table22[[#This Row],[Column7]]-(Table22[[#This Row],[Column9]]*Table22[[#This Row],[Column6]]))/Table22[[#This Row],[Column7]]</f>
        <v>#DIV/0!</v>
      </c>
      <c r="N169" s="116"/>
    </row>
    <row r="170" spans="2:14" x14ac:dyDescent="0.35">
      <c r="B170" s="8" t="s">
        <v>325</v>
      </c>
      <c r="C170" s="9" t="s">
        <v>326</v>
      </c>
      <c r="D170" s="10" t="s">
        <v>70</v>
      </c>
      <c r="E170" s="11" t="s">
        <v>327</v>
      </c>
      <c r="F170" s="45"/>
      <c r="G170" s="70"/>
      <c r="H170" s="13" t="s">
        <v>328</v>
      </c>
      <c r="I170" s="13">
        <v>0.28000000000000003</v>
      </c>
      <c r="J170" s="58">
        <f>Table22[[#This Row],[Column6]]*Table22[[#This Row],[Column9]]</f>
        <v>0</v>
      </c>
      <c r="K170" s="58">
        <f>Table22[[#This Row],[Column7]]-Table22[[#This Row],[Column10]]</f>
        <v>0</v>
      </c>
      <c r="L170" s="53">
        <f>(Table22[[#This Row],[Column7]]-(Table22[[#This Row],[Column9]]*Table22[[#This Row],[Column6]]))*0.75</f>
        <v>0</v>
      </c>
      <c r="M170" s="71" t="e">
        <f>(Table22[[#This Row],[Column7]]-(Table22[[#This Row],[Column9]]*Table22[[#This Row],[Column6]]))/Table22[[#This Row],[Column7]]</f>
        <v>#DIV/0!</v>
      </c>
      <c r="N170" s="116"/>
    </row>
    <row r="171" spans="2:14" x14ac:dyDescent="0.35">
      <c r="B171" s="8" t="s">
        <v>325</v>
      </c>
      <c r="C171" s="9" t="s">
        <v>329</v>
      </c>
      <c r="D171" s="10" t="s">
        <v>70</v>
      </c>
      <c r="E171" s="11" t="s">
        <v>330</v>
      </c>
      <c r="F171" s="45"/>
      <c r="G171" s="70"/>
      <c r="H171" s="13" t="s">
        <v>328</v>
      </c>
      <c r="I171" s="13">
        <v>0.28000000000000003</v>
      </c>
      <c r="J171" s="58">
        <f>Table22[[#This Row],[Column6]]*Table22[[#This Row],[Column9]]</f>
        <v>0</v>
      </c>
      <c r="K171" s="58">
        <f>Table22[[#This Row],[Column7]]-Table22[[#This Row],[Column10]]</f>
        <v>0</v>
      </c>
      <c r="L171" s="53">
        <f>(Table22[[#This Row],[Column7]]-(Table22[[#This Row],[Column9]]*Table22[[#This Row],[Column6]]))*0.75</f>
        <v>0</v>
      </c>
      <c r="M171" s="71" t="e">
        <f>(Table22[[#This Row],[Column7]]-(Table22[[#This Row],[Column9]]*Table22[[#This Row],[Column6]]))/Table22[[#This Row],[Column7]]</f>
        <v>#DIV/0!</v>
      </c>
      <c r="N171" s="116"/>
    </row>
    <row r="172" spans="2:14" x14ac:dyDescent="0.35">
      <c r="B172" s="8" t="s">
        <v>325</v>
      </c>
      <c r="C172" s="9" t="s">
        <v>329</v>
      </c>
      <c r="D172" s="10" t="s">
        <v>70</v>
      </c>
      <c r="E172" s="11" t="s">
        <v>331</v>
      </c>
      <c r="F172" s="45"/>
      <c r="G172" s="70"/>
      <c r="H172" s="13" t="s">
        <v>328</v>
      </c>
      <c r="I172" s="13">
        <v>0.28000000000000003</v>
      </c>
      <c r="J172" s="58">
        <f>Table22[[#This Row],[Column6]]*Table22[[#This Row],[Column9]]</f>
        <v>0</v>
      </c>
      <c r="K172" s="58">
        <f>Table22[[#This Row],[Column7]]-Table22[[#This Row],[Column10]]</f>
        <v>0</v>
      </c>
      <c r="L172" s="53">
        <f>(Table22[[#This Row],[Column7]]-(Table22[[#This Row],[Column9]]*Table22[[#This Row],[Column6]]))*0.75</f>
        <v>0</v>
      </c>
      <c r="M172" s="71" t="e">
        <f>(Table22[[#This Row],[Column7]]-(Table22[[#This Row],[Column9]]*Table22[[#This Row],[Column6]]))/Table22[[#This Row],[Column7]]</f>
        <v>#DIV/0!</v>
      </c>
      <c r="N172" s="116"/>
    </row>
    <row r="173" spans="2:14" x14ac:dyDescent="0.35">
      <c r="B173" s="8" t="s">
        <v>325</v>
      </c>
      <c r="C173" s="9" t="s">
        <v>329</v>
      </c>
      <c r="D173" s="10" t="s">
        <v>70</v>
      </c>
      <c r="E173" s="11" t="s">
        <v>332</v>
      </c>
      <c r="F173" s="45"/>
      <c r="G173" s="70"/>
      <c r="H173" s="13" t="s">
        <v>328</v>
      </c>
      <c r="I173" s="13">
        <v>0.28000000000000003</v>
      </c>
      <c r="J173" s="58">
        <f>Table22[[#This Row],[Column6]]*Table22[[#This Row],[Column9]]</f>
        <v>0</v>
      </c>
      <c r="K173" s="58">
        <f>Table22[[#This Row],[Column7]]-Table22[[#This Row],[Column10]]</f>
        <v>0</v>
      </c>
      <c r="L173" s="53">
        <f>(Table22[[#This Row],[Column7]]-(Table22[[#This Row],[Column9]]*Table22[[#This Row],[Column6]]))*0.75</f>
        <v>0</v>
      </c>
      <c r="M173" s="71" t="e">
        <f>(Table22[[#This Row],[Column7]]-(Table22[[#This Row],[Column9]]*Table22[[#This Row],[Column6]]))/Table22[[#This Row],[Column7]]</f>
        <v>#DIV/0!</v>
      </c>
      <c r="N173" s="116"/>
    </row>
    <row r="174" spans="2:14" x14ac:dyDescent="0.35">
      <c r="B174" s="8" t="s">
        <v>325</v>
      </c>
      <c r="C174" s="9" t="s">
        <v>179</v>
      </c>
      <c r="D174" s="10" t="s">
        <v>70</v>
      </c>
      <c r="E174" s="11" t="s">
        <v>333</v>
      </c>
      <c r="F174" s="45"/>
      <c r="G174" s="70"/>
      <c r="H174" s="13" t="s">
        <v>328</v>
      </c>
      <c r="I174" s="13">
        <v>0.28000000000000003</v>
      </c>
      <c r="J174" s="58">
        <f>Table22[[#This Row],[Column6]]*Table22[[#This Row],[Column9]]</f>
        <v>0</v>
      </c>
      <c r="K174" s="58">
        <f>Table22[[#This Row],[Column7]]-Table22[[#This Row],[Column10]]</f>
        <v>0</v>
      </c>
      <c r="L174" s="53">
        <f>(Table22[[#This Row],[Column7]]-(Table22[[#This Row],[Column9]]*Table22[[#This Row],[Column6]]))*0.75</f>
        <v>0</v>
      </c>
      <c r="M174" s="71" t="e">
        <f>(Table22[[#This Row],[Column7]]-(Table22[[#This Row],[Column9]]*Table22[[#This Row],[Column6]]))/Table22[[#This Row],[Column7]]</f>
        <v>#DIV/0!</v>
      </c>
      <c r="N174" s="116"/>
    </row>
    <row r="175" spans="2:14" x14ac:dyDescent="0.35">
      <c r="B175" s="8" t="s">
        <v>325</v>
      </c>
      <c r="C175" s="9" t="s">
        <v>326</v>
      </c>
      <c r="D175" s="10" t="s">
        <v>70</v>
      </c>
      <c r="E175" s="11" t="s">
        <v>334</v>
      </c>
      <c r="F175" s="45"/>
      <c r="G175" s="70"/>
      <c r="H175" s="13" t="s">
        <v>328</v>
      </c>
      <c r="I175" s="13">
        <v>0.28000000000000003</v>
      </c>
      <c r="J175" s="58">
        <f>Table22[[#This Row],[Column6]]*Table22[[#This Row],[Column9]]</f>
        <v>0</v>
      </c>
      <c r="K175" s="58">
        <f>Table22[[#This Row],[Column7]]-Table22[[#This Row],[Column10]]</f>
        <v>0</v>
      </c>
      <c r="L175" s="53">
        <f>(Table22[[#This Row],[Column7]]-(Table22[[#This Row],[Column9]]*Table22[[#This Row],[Column6]]))*0.75</f>
        <v>0</v>
      </c>
      <c r="M175" s="71" t="e">
        <f>(Table22[[#This Row],[Column7]]-(Table22[[#This Row],[Column9]]*Table22[[#This Row],[Column6]]))/Table22[[#This Row],[Column7]]</f>
        <v>#DIV/0!</v>
      </c>
      <c r="N175" s="116"/>
    </row>
    <row r="176" spans="2:14" x14ac:dyDescent="0.35">
      <c r="B176" s="8" t="s">
        <v>325</v>
      </c>
      <c r="C176" s="9" t="s">
        <v>329</v>
      </c>
      <c r="D176" s="10" t="s">
        <v>70</v>
      </c>
      <c r="E176" s="11" t="s">
        <v>335</v>
      </c>
      <c r="F176" s="45"/>
      <c r="G176" s="70"/>
      <c r="H176" s="13" t="s">
        <v>328</v>
      </c>
      <c r="I176" s="13">
        <v>0.28000000000000003</v>
      </c>
      <c r="J176" s="58">
        <f>Table22[[#This Row],[Column6]]*Table22[[#This Row],[Column9]]</f>
        <v>0</v>
      </c>
      <c r="K176" s="58">
        <f>Table22[[#This Row],[Column7]]-Table22[[#This Row],[Column10]]</f>
        <v>0</v>
      </c>
      <c r="L176" s="53">
        <f>(Table22[[#This Row],[Column7]]-(Table22[[#This Row],[Column9]]*Table22[[#This Row],[Column6]]))*0.75</f>
        <v>0</v>
      </c>
      <c r="M176" s="71" t="e">
        <f>(Table22[[#This Row],[Column7]]-(Table22[[#This Row],[Column9]]*Table22[[#This Row],[Column6]]))/Table22[[#This Row],[Column7]]</f>
        <v>#DIV/0!</v>
      </c>
      <c r="N176" s="116"/>
    </row>
    <row r="177" spans="2:14" x14ac:dyDescent="0.35">
      <c r="B177" s="8" t="s">
        <v>325</v>
      </c>
      <c r="C177" s="9" t="s">
        <v>336</v>
      </c>
      <c r="D177" s="10" t="s">
        <v>70</v>
      </c>
      <c r="E177" s="11" t="s">
        <v>337</v>
      </c>
      <c r="F177" s="45"/>
      <c r="G177" s="70"/>
      <c r="H177" s="13" t="s">
        <v>328</v>
      </c>
      <c r="I177" s="13">
        <v>0.28000000000000003</v>
      </c>
      <c r="J177" s="58">
        <f>Table22[[#This Row],[Column6]]*Table22[[#This Row],[Column9]]</f>
        <v>0</v>
      </c>
      <c r="K177" s="58">
        <f>Table22[[#This Row],[Column7]]-Table22[[#This Row],[Column10]]</f>
        <v>0</v>
      </c>
      <c r="L177" s="53">
        <f>(Table22[[#This Row],[Column7]]-(Table22[[#This Row],[Column9]]*Table22[[#This Row],[Column6]]))*0.75</f>
        <v>0</v>
      </c>
      <c r="M177" s="71" t="e">
        <f>(Table22[[#This Row],[Column7]]-(Table22[[#This Row],[Column9]]*Table22[[#This Row],[Column6]]))/Table22[[#This Row],[Column7]]</f>
        <v>#DIV/0!</v>
      </c>
      <c r="N177" s="116"/>
    </row>
    <row r="178" spans="2:14" x14ac:dyDescent="0.35">
      <c r="B178" s="8" t="s">
        <v>325</v>
      </c>
      <c r="C178" s="9" t="s">
        <v>179</v>
      </c>
      <c r="D178" s="10" t="s">
        <v>70</v>
      </c>
      <c r="E178" s="11" t="s">
        <v>338</v>
      </c>
      <c r="F178" s="45"/>
      <c r="G178" s="70"/>
      <c r="H178" s="13" t="s">
        <v>328</v>
      </c>
      <c r="I178" s="13">
        <v>0.28000000000000003</v>
      </c>
      <c r="J178" s="58">
        <f>Table22[[#This Row],[Column6]]*Table22[[#This Row],[Column9]]</f>
        <v>0</v>
      </c>
      <c r="K178" s="58">
        <f>Table22[[#This Row],[Column7]]-Table22[[#This Row],[Column10]]</f>
        <v>0</v>
      </c>
      <c r="L178" s="53">
        <f>(Table22[[#This Row],[Column7]]-(Table22[[#This Row],[Column9]]*Table22[[#This Row],[Column6]]))*0.75</f>
        <v>0</v>
      </c>
      <c r="M178" s="71" t="e">
        <f>(Table22[[#This Row],[Column7]]-(Table22[[#This Row],[Column9]]*Table22[[#This Row],[Column6]]))/Table22[[#This Row],[Column7]]</f>
        <v>#DIV/0!</v>
      </c>
      <c r="N178" s="116"/>
    </row>
    <row r="179" spans="2:14" x14ac:dyDescent="0.35">
      <c r="B179" s="8" t="s">
        <v>325</v>
      </c>
      <c r="C179" s="9" t="s">
        <v>326</v>
      </c>
      <c r="D179" s="10" t="s">
        <v>70</v>
      </c>
      <c r="E179" s="11" t="s">
        <v>339</v>
      </c>
      <c r="F179" s="45"/>
      <c r="G179" s="70"/>
      <c r="H179" s="13" t="s">
        <v>328</v>
      </c>
      <c r="I179" s="13">
        <v>0.28000000000000003</v>
      </c>
      <c r="J179" s="58">
        <f>Table22[[#This Row],[Column6]]*Table22[[#This Row],[Column9]]</f>
        <v>0</v>
      </c>
      <c r="K179" s="58">
        <f>Table22[[#This Row],[Column7]]-Table22[[#This Row],[Column10]]</f>
        <v>0</v>
      </c>
      <c r="L179" s="53">
        <f>(Table22[[#This Row],[Column7]]-(Table22[[#This Row],[Column9]]*Table22[[#This Row],[Column6]]))*0.75</f>
        <v>0</v>
      </c>
      <c r="M179" s="71" t="e">
        <f>(Table22[[#This Row],[Column7]]-(Table22[[#This Row],[Column9]]*Table22[[#This Row],[Column6]]))/Table22[[#This Row],[Column7]]</f>
        <v>#DIV/0!</v>
      </c>
      <c r="N179" s="116"/>
    </row>
    <row r="180" spans="2:14" x14ac:dyDescent="0.35">
      <c r="B180" s="8" t="s">
        <v>68</v>
      </c>
      <c r="C180" s="9" t="s">
        <v>69</v>
      </c>
      <c r="D180" s="10" t="s">
        <v>70</v>
      </c>
      <c r="E180" s="11" t="s">
        <v>71</v>
      </c>
      <c r="F180" s="45"/>
      <c r="G180" s="70"/>
      <c r="H180" s="13" t="s">
        <v>72</v>
      </c>
      <c r="I180" s="13">
        <v>4.09</v>
      </c>
      <c r="J180" s="58">
        <f>Table22[[#This Row],[Column6]]*Table22[[#This Row],[Column9]]</f>
        <v>0</v>
      </c>
      <c r="K180" s="58">
        <f>Table22[[#This Row],[Column7]]-Table22[[#This Row],[Column10]]</f>
        <v>0</v>
      </c>
      <c r="L180" s="53">
        <f>(Table22[[#This Row],[Column7]]-(Table22[[#This Row],[Column9]]*Table22[[#This Row],[Column6]]))*0.75</f>
        <v>0</v>
      </c>
      <c r="M180" s="71" t="e">
        <f>(Table22[[#This Row],[Column7]]-(Table22[[#This Row],[Column9]]*Table22[[#This Row],[Column6]]))/Table22[[#This Row],[Column7]]</f>
        <v>#DIV/0!</v>
      </c>
      <c r="N180" s="116"/>
    </row>
    <row r="181" spans="2:14" x14ac:dyDescent="0.35">
      <c r="B181" s="8" t="s">
        <v>68</v>
      </c>
      <c r="C181" s="9" t="s">
        <v>340</v>
      </c>
      <c r="D181" s="10" t="s">
        <v>70</v>
      </c>
      <c r="E181" s="11" t="s">
        <v>341</v>
      </c>
      <c r="F181" s="45"/>
      <c r="G181" s="70"/>
      <c r="H181" s="13" t="s">
        <v>72</v>
      </c>
      <c r="I181" s="13">
        <v>4.09</v>
      </c>
      <c r="J181" s="58">
        <f>Table22[[#This Row],[Column6]]*Table22[[#This Row],[Column9]]</f>
        <v>0</v>
      </c>
      <c r="K181" s="58">
        <f>Table22[[#This Row],[Column7]]-Table22[[#This Row],[Column10]]</f>
        <v>0</v>
      </c>
      <c r="L181" s="53">
        <f>(Table22[[#This Row],[Column7]]-(Table22[[#This Row],[Column9]]*Table22[[#This Row],[Column6]]))*0.75</f>
        <v>0</v>
      </c>
      <c r="M181" s="71" t="e">
        <f>(Table22[[#This Row],[Column7]]-(Table22[[#This Row],[Column9]]*Table22[[#This Row],[Column6]]))/Table22[[#This Row],[Column7]]</f>
        <v>#DIV/0!</v>
      </c>
      <c r="N181" s="116"/>
    </row>
    <row r="182" spans="2:14" x14ac:dyDescent="0.35">
      <c r="B182" s="8" t="s">
        <v>342</v>
      </c>
      <c r="C182" s="9" t="s">
        <v>179</v>
      </c>
      <c r="D182" s="10" t="s">
        <v>70</v>
      </c>
      <c r="E182" s="11" t="s">
        <v>343</v>
      </c>
      <c r="F182" s="45"/>
      <c r="G182" s="70"/>
      <c r="H182" s="13" t="s">
        <v>1407</v>
      </c>
      <c r="I182" s="13">
        <v>0.08</v>
      </c>
      <c r="J182" s="58">
        <f>Table22[[#This Row],[Column6]]*Table22[[#This Row],[Column9]]</f>
        <v>0</v>
      </c>
      <c r="K182" s="58">
        <f>Table22[[#This Row],[Column7]]-Table22[[#This Row],[Column10]]</f>
        <v>0</v>
      </c>
      <c r="L182" s="53">
        <f>(Table22[[#This Row],[Column7]]-(Table22[[#This Row],[Column9]]*Table22[[#This Row],[Column6]]))*0.75</f>
        <v>0</v>
      </c>
      <c r="M182" s="71" t="e">
        <f>(Table22[[#This Row],[Column7]]-(Table22[[#This Row],[Column9]]*Table22[[#This Row],[Column6]]))/Table22[[#This Row],[Column7]]</f>
        <v>#DIV/0!</v>
      </c>
      <c r="N182" s="116"/>
    </row>
    <row r="183" spans="2:14" x14ac:dyDescent="0.35">
      <c r="B183" s="8" t="s">
        <v>342</v>
      </c>
      <c r="C183" s="9" t="s">
        <v>177</v>
      </c>
      <c r="D183" s="10" t="s">
        <v>70</v>
      </c>
      <c r="E183" s="11" t="s">
        <v>344</v>
      </c>
      <c r="F183" s="45"/>
      <c r="G183" s="70"/>
      <c r="H183" s="13" t="s">
        <v>1407</v>
      </c>
      <c r="I183" s="13">
        <v>0.08</v>
      </c>
      <c r="J183" s="58">
        <f>Table22[[#This Row],[Column6]]*Table22[[#This Row],[Column9]]</f>
        <v>0</v>
      </c>
      <c r="K183" s="58">
        <f>Table22[[#This Row],[Column7]]-Table22[[#This Row],[Column10]]</f>
        <v>0</v>
      </c>
      <c r="L183" s="53">
        <f>(Table22[[#This Row],[Column7]]-(Table22[[#This Row],[Column9]]*Table22[[#This Row],[Column6]]))*0.75</f>
        <v>0</v>
      </c>
      <c r="M183" s="71" t="e">
        <f>(Table22[[#This Row],[Column7]]-(Table22[[#This Row],[Column9]]*Table22[[#This Row],[Column6]]))/Table22[[#This Row],[Column7]]</f>
        <v>#DIV/0!</v>
      </c>
      <c r="N183" s="116"/>
    </row>
    <row r="184" spans="2:14" x14ac:dyDescent="0.35">
      <c r="B184" s="8" t="s">
        <v>342</v>
      </c>
      <c r="C184" s="9" t="s">
        <v>179</v>
      </c>
      <c r="D184" s="10" t="s">
        <v>70</v>
      </c>
      <c r="E184" s="11" t="s">
        <v>345</v>
      </c>
      <c r="F184" s="45"/>
      <c r="G184" s="70"/>
      <c r="H184" s="13" t="s">
        <v>1407</v>
      </c>
      <c r="I184" s="13">
        <v>0.08</v>
      </c>
      <c r="J184" s="58">
        <f>Table22[[#This Row],[Column6]]*Table22[[#This Row],[Column9]]</f>
        <v>0</v>
      </c>
      <c r="K184" s="58">
        <f>Table22[[#This Row],[Column7]]-Table22[[#This Row],[Column10]]</f>
        <v>0</v>
      </c>
      <c r="L184" s="53">
        <f>(Table22[[#This Row],[Column7]]-(Table22[[#This Row],[Column9]]*Table22[[#This Row],[Column6]]))*0.75</f>
        <v>0</v>
      </c>
      <c r="M184" s="71" t="e">
        <f>(Table22[[#This Row],[Column7]]-(Table22[[#This Row],[Column9]]*Table22[[#This Row],[Column6]]))/Table22[[#This Row],[Column7]]</f>
        <v>#DIV/0!</v>
      </c>
      <c r="N184" s="116"/>
    </row>
    <row r="185" spans="2:14" x14ac:dyDescent="0.35">
      <c r="B185" s="8" t="s">
        <v>346</v>
      </c>
      <c r="C185" s="9" t="s">
        <v>340</v>
      </c>
      <c r="D185" s="10" t="s">
        <v>182</v>
      </c>
      <c r="E185" s="11" t="s">
        <v>347</v>
      </c>
      <c r="F185" s="45"/>
      <c r="G185" s="70"/>
      <c r="H185" s="13" t="s">
        <v>348</v>
      </c>
      <c r="I185" s="13">
        <v>12.67</v>
      </c>
      <c r="J185" s="58">
        <f>Table22[[#This Row],[Column6]]*Table22[[#This Row],[Column9]]</f>
        <v>0</v>
      </c>
      <c r="K185" s="58">
        <f>Table22[[#This Row],[Column7]]-Table22[[#This Row],[Column10]]</f>
        <v>0</v>
      </c>
      <c r="L185" s="53">
        <f>(Table22[[#This Row],[Column7]]-(Table22[[#This Row],[Column9]]*Table22[[#This Row],[Column6]]))*0.75</f>
        <v>0</v>
      </c>
      <c r="M185" s="71" t="e">
        <f>(Table22[[#This Row],[Column7]]-(Table22[[#This Row],[Column9]]*Table22[[#This Row],[Column6]]))/Table22[[#This Row],[Column7]]</f>
        <v>#DIV/0!</v>
      </c>
      <c r="N185" s="116"/>
    </row>
    <row r="186" spans="2:14" x14ac:dyDescent="0.35">
      <c r="B186" s="8" t="s">
        <v>346</v>
      </c>
      <c r="C186" s="9" t="s">
        <v>340</v>
      </c>
      <c r="D186" s="10" t="s">
        <v>182</v>
      </c>
      <c r="E186" s="11" t="s">
        <v>349</v>
      </c>
      <c r="F186" s="45"/>
      <c r="G186" s="70"/>
      <c r="H186" s="13" t="s">
        <v>348</v>
      </c>
      <c r="I186" s="13">
        <v>12.67</v>
      </c>
      <c r="J186" s="58">
        <f>Table22[[#This Row],[Column6]]*Table22[[#This Row],[Column9]]</f>
        <v>0</v>
      </c>
      <c r="K186" s="58">
        <f>Table22[[#This Row],[Column7]]-Table22[[#This Row],[Column10]]</f>
        <v>0</v>
      </c>
      <c r="L186" s="53">
        <f>(Table22[[#This Row],[Column7]]-(Table22[[#This Row],[Column9]]*Table22[[#This Row],[Column6]]))*0.75</f>
        <v>0</v>
      </c>
      <c r="M186" s="71" t="e">
        <f>(Table22[[#This Row],[Column7]]-(Table22[[#This Row],[Column9]]*Table22[[#This Row],[Column6]]))/Table22[[#This Row],[Column7]]</f>
        <v>#DIV/0!</v>
      </c>
      <c r="N186" s="116"/>
    </row>
    <row r="187" spans="2:14" x14ac:dyDescent="0.35">
      <c r="B187" s="8" t="s">
        <v>346</v>
      </c>
      <c r="C187" s="9" t="s">
        <v>340</v>
      </c>
      <c r="D187" s="10" t="s">
        <v>182</v>
      </c>
      <c r="E187" s="11" t="s">
        <v>350</v>
      </c>
      <c r="F187" s="45"/>
      <c r="G187" s="70"/>
      <c r="H187" s="13" t="s">
        <v>348</v>
      </c>
      <c r="I187" s="13">
        <v>12.67</v>
      </c>
      <c r="J187" s="58">
        <f>Table22[[#This Row],[Column6]]*Table22[[#This Row],[Column9]]</f>
        <v>0</v>
      </c>
      <c r="K187" s="58">
        <f>Table22[[#This Row],[Column7]]-Table22[[#This Row],[Column10]]</f>
        <v>0</v>
      </c>
      <c r="L187" s="53">
        <f>(Table22[[#This Row],[Column7]]-(Table22[[#This Row],[Column9]]*Table22[[#This Row],[Column6]]))*0.75</f>
        <v>0</v>
      </c>
      <c r="M187" s="71" t="e">
        <f>(Table22[[#This Row],[Column7]]-(Table22[[#This Row],[Column9]]*Table22[[#This Row],[Column6]]))/Table22[[#This Row],[Column7]]</f>
        <v>#DIV/0!</v>
      </c>
      <c r="N187" s="116"/>
    </row>
    <row r="188" spans="2:14" x14ac:dyDescent="0.35">
      <c r="B188" s="8" t="s">
        <v>351</v>
      </c>
      <c r="C188" s="9" t="s">
        <v>352</v>
      </c>
      <c r="D188" s="10" t="s">
        <v>171</v>
      </c>
      <c r="E188" s="11" t="s">
        <v>353</v>
      </c>
      <c r="F188" s="45"/>
      <c r="G188" s="70"/>
      <c r="H188" s="13" t="s">
        <v>323</v>
      </c>
      <c r="I188" s="13">
        <v>1.68</v>
      </c>
      <c r="J188" s="58">
        <f>Table22[[#This Row],[Column6]]*Table22[[#This Row],[Column9]]</f>
        <v>0</v>
      </c>
      <c r="K188" s="58">
        <f>Table22[[#This Row],[Column7]]-Table22[[#This Row],[Column10]]</f>
        <v>0</v>
      </c>
      <c r="L188" s="53">
        <f>(Table22[[#This Row],[Column7]]-(Table22[[#This Row],[Column9]]*Table22[[#This Row],[Column6]]))*0.75</f>
        <v>0</v>
      </c>
      <c r="M188" s="71" t="e">
        <f>(Table22[[#This Row],[Column7]]-(Table22[[#This Row],[Column9]]*Table22[[#This Row],[Column6]]))/Table22[[#This Row],[Column7]]</f>
        <v>#DIV/0!</v>
      </c>
      <c r="N188" s="116"/>
    </row>
    <row r="189" spans="2:14" x14ac:dyDescent="0.35">
      <c r="B189" s="8" t="s">
        <v>354</v>
      </c>
      <c r="C189" s="9" t="s">
        <v>107</v>
      </c>
      <c r="D189" s="10" t="s">
        <v>182</v>
      </c>
      <c r="E189" s="11" t="s">
        <v>355</v>
      </c>
      <c r="F189" s="45"/>
      <c r="G189" s="70"/>
      <c r="H189" s="13" t="s">
        <v>356</v>
      </c>
      <c r="I189" s="13">
        <v>6</v>
      </c>
      <c r="J189" s="58">
        <f>Table22[[#This Row],[Column6]]*Table22[[#This Row],[Column9]]</f>
        <v>0</v>
      </c>
      <c r="K189" s="58">
        <f>Table22[[#This Row],[Column7]]-Table22[[#This Row],[Column10]]</f>
        <v>0</v>
      </c>
      <c r="L189" s="53">
        <f>(Table22[[#This Row],[Column7]]-(Table22[[#This Row],[Column9]]*Table22[[#This Row],[Column6]]))*0.75</f>
        <v>0</v>
      </c>
      <c r="M189" s="71" t="e">
        <f>(Table22[[#This Row],[Column7]]-(Table22[[#This Row],[Column9]]*Table22[[#This Row],[Column6]]))/Table22[[#This Row],[Column7]]</f>
        <v>#DIV/0!</v>
      </c>
      <c r="N189" s="116"/>
    </row>
    <row r="190" spans="2:14" x14ac:dyDescent="0.35">
      <c r="B190" s="8" t="s">
        <v>354</v>
      </c>
      <c r="C190" s="9" t="s">
        <v>107</v>
      </c>
      <c r="D190" s="10" t="s">
        <v>182</v>
      </c>
      <c r="E190" s="11" t="s">
        <v>357</v>
      </c>
      <c r="F190" s="45"/>
      <c r="G190" s="70"/>
      <c r="H190" s="13" t="s">
        <v>356</v>
      </c>
      <c r="I190" s="13">
        <v>6</v>
      </c>
      <c r="J190" s="58">
        <f>Table22[[#This Row],[Column6]]*Table22[[#This Row],[Column9]]</f>
        <v>0</v>
      </c>
      <c r="K190" s="58">
        <f>Table22[[#This Row],[Column7]]-Table22[[#This Row],[Column10]]</f>
        <v>0</v>
      </c>
      <c r="L190" s="53">
        <f>(Table22[[#This Row],[Column7]]-(Table22[[#This Row],[Column9]]*Table22[[#This Row],[Column6]]))*0.75</f>
        <v>0</v>
      </c>
      <c r="M190" s="71" t="e">
        <f>(Table22[[#This Row],[Column7]]-(Table22[[#This Row],[Column9]]*Table22[[#This Row],[Column6]]))/Table22[[#This Row],[Column7]]</f>
        <v>#DIV/0!</v>
      </c>
      <c r="N190" s="116"/>
    </row>
    <row r="191" spans="2:14" x14ac:dyDescent="0.35">
      <c r="B191" s="8" t="s">
        <v>354</v>
      </c>
      <c r="C191" s="9" t="s">
        <v>107</v>
      </c>
      <c r="D191" s="10" t="s">
        <v>182</v>
      </c>
      <c r="E191" s="11" t="s">
        <v>358</v>
      </c>
      <c r="F191" s="45"/>
      <c r="G191" s="70"/>
      <c r="H191" s="13" t="s">
        <v>356</v>
      </c>
      <c r="I191" s="13">
        <v>6</v>
      </c>
      <c r="J191" s="58">
        <f>Table22[[#This Row],[Column6]]*Table22[[#This Row],[Column9]]</f>
        <v>0</v>
      </c>
      <c r="K191" s="58">
        <f>Table22[[#This Row],[Column7]]-Table22[[#This Row],[Column10]]</f>
        <v>0</v>
      </c>
      <c r="L191" s="53">
        <f>(Table22[[#This Row],[Column7]]-(Table22[[#This Row],[Column9]]*Table22[[#This Row],[Column6]]))*0.75</f>
        <v>0</v>
      </c>
      <c r="M191" s="71" t="e">
        <f>(Table22[[#This Row],[Column7]]-(Table22[[#This Row],[Column9]]*Table22[[#This Row],[Column6]]))/Table22[[#This Row],[Column7]]</f>
        <v>#DIV/0!</v>
      </c>
      <c r="N191" s="116"/>
    </row>
    <row r="192" spans="2:14" x14ac:dyDescent="0.35">
      <c r="B192" s="8" t="s">
        <v>354</v>
      </c>
      <c r="C192" s="9" t="s">
        <v>107</v>
      </c>
      <c r="D192" s="10" t="s">
        <v>182</v>
      </c>
      <c r="E192" s="11" t="s">
        <v>359</v>
      </c>
      <c r="F192" s="45"/>
      <c r="G192" s="70"/>
      <c r="H192" s="13" t="s">
        <v>356</v>
      </c>
      <c r="I192" s="13">
        <v>6</v>
      </c>
      <c r="J192" s="58">
        <f>Table22[[#This Row],[Column6]]*Table22[[#This Row],[Column9]]</f>
        <v>0</v>
      </c>
      <c r="K192" s="58">
        <f>Table22[[#This Row],[Column7]]-Table22[[#This Row],[Column10]]</f>
        <v>0</v>
      </c>
      <c r="L192" s="53">
        <f>(Table22[[#This Row],[Column7]]-(Table22[[#This Row],[Column9]]*Table22[[#This Row],[Column6]]))*0.75</f>
        <v>0</v>
      </c>
      <c r="M192" s="71" t="e">
        <f>(Table22[[#This Row],[Column7]]-(Table22[[#This Row],[Column9]]*Table22[[#This Row],[Column6]]))/Table22[[#This Row],[Column7]]</f>
        <v>#DIV/0!</v>
      </c>
      <c r="N192" s="116"/>
    </row>
    <row r="193" spans="2:14" x14ac:dyDescent="0.35">
      <c r="B193" s="8" t="s">
        <v>360</v>
      </c>
      <c r="C193" s="9" t="s">
        <v>336</v>
      </c>
      <c r="D193" s="10" t="s">
        <v>70</v>
      </c>
      <c r="E193" s="11" t="s">
        <v>361</v>
      </c>
      <c r="F193" s="45"/>
      <c r="G193" s="70"/>
      <c r="H193" s="13" t="s">
        <v>328</v>
      </c>
      <c r="I193" s="13">
        <v>0.28000000000000003</v>
      </c>
      <c r="J193" s="58">
        <f>Table22[[#This Row],[Column6]]*Table22[[#This Row],[Column9]]</f>
        <v>0</v>
      </c>
      <c r="K193" s="58">
        <f>Table22[[#This Row],[Column7]]-Table22[[#This Row],[Column10]]</f>
        <v>0</v>
      </c>
      <c r="L193" s="53">
        <f>(Table22[[#This Row],[Column7]]-(Table22[[#This Row],[Column9]]*Table22[[#This Row],[Column6]]))*0.75</f>
        <v>0</v>
      </c>
      <c r="M193" s="71" t="e">
        <f>(Table22[[#This Row],[Column7]]-(Table22[[#This Row],[Column9]]*Table22[[#This Row],[Column6]]))/Table22[[#This Row],[Column7]]</f>
        <v>#DIV/0!</v>
      </c>
      <c r="N193" s="116"/>
    </row>
    <row r="194" spans="2:14" x14ac:dyDescent="0.35">
      <c r="B194" s="8" t="s">
        <v>360</v>
      </c>
      <c r="C194" s="9" t="s">
        <v>179</v>
      </c>
      <c r="D194" s="10" t="s">
        <v>70</v>
      </c>
      <c r="E194" s="11" t="s">
        <v>362</v>
      </c>
      <c r="F194" s="45"/>
      <c r="G194" s="70"/>
      <c r="H194" s="13" t="s">
        <v>328</v>
      </c>
      <c r="I194" s="13">
        <v>0.28000000000000003</v>
      </c>
      <c r="J194" s="58">
        <f>Table22[[#This Row],[Column6]]*Table22[[#This Row],[Column9]]</f>
        <v>0</v>
      </c>
      <c r="K194" s="58">
        <f>Table22[[#This Row],[Column7]]-Table22[[#This Row],[Column10]]</f>
        <v>0</v>
      </c>
      <c r="L194" s="53">
        <f>(Table22[[#This Row],[Column7]]-(Table22[[#This Row],[Column9]]*Table22[[#This Row],[Column6]]))*0.75</f>
        <v>0</v>
      </c>
      <c r="M194" s="71" t="e">
        <f>(Table22[[#This Row],[Column7]]-(Table22[[#This Row],[Column9]]*Table22[[#This Row],[Column6]]))/Table22[[#This Row],[Column7]]</f>
        <v>#DIV/0!</v>
      </c>
      <c r="N194" s="116"/>
    </row>
    <row r="195" spans="2:14" x14ac:dyDescent="0.35">
      <c r="B195" s="8" t="s">
        <v>360</v>
      </c>
      <c r="C195" s="9" t="s">
        <v>326</v>
      </c>
      <c r="D195" s="10" t="s">
        <v>70</v>
      </c>
      <c r="E195" s="11" t="s">
        <v>363</v>
      </c>
      <c r="F195" s="45"/>
      <c r="G195" s="70"/>
      <c r="H195" s="13" t="s">
        <v>328</v>
      </c>
      <c r="I195" s="13">
        <v>0.28000000000000003</v>
      </c>
      <c r="J195" s="58">
        <f>Table22[[#This Row],[Column6]]*Table22[[#This Row],[Column9]]</f>
        <v>0</v>
      </c>
      <c r="K195" s="58">
        <f>Table22[[#This Row],[Column7]]-Table22[[#This Row],[Column10]]</f>
        <v>0</v>
      </c>
      <c r="L195" s="53">
        <f>(Table22[[#This Row],[Column7]]-(Table22[[#This Row],[Column9]]*Table22[[#This Row],[Column6]]))*0.75</f>
        <v>0</v>
      </c>
      <c r="M195" s="71" t="e">
        <f>(Table22[[#This Row],[Column7]]-(Table22[[#This Row],[Column9]]*Table22[[#This Row],[Column6]]))/Table22[[#This Row],[Column7]]</f>
        <v>#DIV/0!</v>
      </c>
      <c r="N195" s="116"/>
    </row>
    <row r="196" spans="2:14" x14ac:dyDescent="0.35">
      <c r="B196" s="8" t="s">
        <v>364</v>
      </c>
      <c r="C196" s="9" t="s">
        <v>161</v>
      </c>
      <c r="D196" s="10" t="s">
        <v>70</v>
      </c>
      <c r="E196" s="11" t="s">
        <v>365</v>
      </c>
      <c r="F196" s="45"/>
      <c r="G196" s="70"/>
      <c r="H196" s="13" t="s">
        <v>366</v>
      </c>
      <c r="I196" s="13">
        <v>0.25</v>
      </c>
      <c r="J196" s="58">
        <f>Table22[[#This Row],[Column6]]*Table22[[#This Row],[Column9]]</f>
        <v>0</v>
      </c>
      <c r="K196" s="58">
        <f>Table22[[#This Row],[Column7]]-Table22[[#This Row],[Column10]]</f>
        <v>0</v>
      </c>
      <c r="L196" s="53">
        <f>(Table22[[#This Row],[Column7]]-(Table22[[#This Row],[Column9]]*Table22[[#This Row],[Column6]]))*0.75</f>
        <v>0</v>
      </c>
      <c r="M196" s="71" t="e">
        <f>(Table22[[#This Row],[Column7]]-(Table22[[#This Row],[Column9]]*Table22[[#This Row],[Column6]]))/Table22[[#This Row],[Column7]]</f>
        <v>#DIV/0!</v>
      </c>
      <c r="N196" s="116"/>
    </row>
    <row r="197" spans="2:14" x14ac:dyDescent="0.35">
      <c r="B197" s="8" t="s">
        <v>364</v>
      </c>
      <c r="C197" s="9" t="s">
        <v>161</v>
      </c>
      <c r="D197" s="10" t="s">
        <v>70</v>
      </c>
      <c r="E197" s="11" t="s">
        <v>367</v>
      </c>
      <c r="F197" s="45"/>
      <c r="G197" s="70"/>
      <c r="H197" s="13" t="s">
        <v>366</v>
      </c>
      <c r="I197" s="13">
        <v>0.25</v>
      </c>
      <c r="J197" s="58">
        <f>Table22[[#This Row],[Column6]]*Table22[[#This Row],[Column9]]</f>
        <v>0</v>
      </c>
      <c r="K197" s="58">
        <f>Table22[[#This Row],[Column7]]-Table22[[#This Row],[Column10]]</f>
        <v>0</v>
      </c>
      <c r="L197" s="53">
        <f>(Table22[[#This Row],[Column7]]-(Table22[[#This Row],[Column9]]*Table22[[#This Row],[Column6]]))*0.75</f>
        <v>0</v>
      </c>
      <c r="M197" s="71" t="e">
        <f>(Table22[[#This Row],[Column7]]-(Table22[[#This Row],[Column9]]*Table22[[#This Row],[Column6]]))/Table22[[#This Row],[Column7]]</f>
        <v>#DIV/0!</v>
      </c>
      <c r="N197" s="116"/>
    </row>
    <row r="198" spans="2:14" x14ac:dyDescent="0.35">
      <c r="B198" s="8" t="s">
        <v>364</v>
      </c>
      <c r="C198" s="9" t="s">
        <v>161</v>
      </c>
      <c r="D198" s="10" t="s">
        <v>70</v>
      </c>
      <c r="E198" s="11" t="s">
        <v>368</v>
      </c>
      <c r="F198" s="45"/>
      <c r="G198" s="70"/>
      <c r="H198" s="13" t="s">
        <v>366</v>
      </c>
      <c r="I198" s="13">
        <v>0.25</v>
      </c>
      <c r="J198" s="58">
        <f>Table22[[#This Row],[Column6]]*Table22[[#This Row],[Column9]]</f>
        <v>0</v>
      </c>
      <c r="K198" s="58">
        <f>Table22[[#This Row],[Column7]]-Table22[[#This Row],[Column10]]</f>
        <v>0</v>
      </c>
      <c r="L198" s="53">
        <f>(Table22[[#This Row],[Column7]]-(Table22[[#This Row],[Column9]]*Table22[[#This Row],[Column6]]))*0.75</f>
        <v>0</v>
      </c>
      <c r="M198" s="71" t="e">
        <f>(Table22[[#This Row],[Column7]]-(Table22[[#This Row],[Column9]]*Table22[[#This Row],[Column6]]))/Table22[[#This Row],[Column7]]</f>
        <v>#DIV/0!</v>
      </c>
      <c r="N198" s="116"/>
    </row>
    <row r="199" spans="2:14" x14ac:dyDescent="0.35">
      <c r="B199" s="8" t="s">
        <v>364</v>
      </c>
      <c r="C199" s="9" t="s">
        <v>161</v>
      </c>
      <c r="D199" s="10" t="s">
        <v>70</v>
      </c>
      <c r="E199" s="11" t="s">
        <v>369</v>
      </c>
      <c r="F199" s="45"/>
      <c r="G199" s="70"/>
      <c r="H199" s="13" t="s">
        <v>366</v>
      </c>
      <c r="I199" s="13">
        <v>0.25</v>
      </c>
      <c r="J199" s="58">
        <f>Table22[[#This Row],[Column6]]*Table22[[#This Row],[Column9]]</f>
        <v>0</v>
      </c>
      <c r="K199" s="58">
        <f>Table22[[#This Row],[Column7]]-Table22[[#This Row],[Column10]]</f>
        <v>0</v>
      </c>
      <c r="L199" s="53">
        <f>(Table22[[#This Row],[Column7]]-(Table22[[#This Row],[Column9]]*Table22[[#This Row],[Column6]]))*0.75</f>
        <v>0</v>
      </c>
      <c r="M199" s="71" t="e">
        <f>(Table22[[#This Row],[Column7]]-(Table22[[#This Row],[Column9]]*Table22[[#This Row],[Column6]]))/Table22[[#This Row],[Column7]]</f>
        <v>#DIV/0!</v>
      </c>
      <c r="N199" s="116"/>
    </row>
    <row r="200" spans="2:14" x14ac:dyDescent="0.35">
      <c r="B200" s="8" t="s">
        <v>364</v>
      </c>
      <c r="C200" s="9" t="s">
        <v>161</v>
      </c>
      <c r="D200" s="10" t="s">
        <v>70</v>
      </c>
      <c r="E200" s="11" t="s">
        <v>370</v>
      </c>
      <c r="F200" s="45"/>
      <c r="G200" s="70"/>
      <c r="H200" s="13" t="s">
        <v>366</v>
      </c>
      <c r="I200" s="13">
        <v>0.25</v>
      </c>
      <c r="J200" s="58">
        <f>Table22[[#This Row],[Column6]]*Table22[[#This Row],[Column9]]</f>
        <v>0</v>
      </c>
      <c r="K200" s="58">
        <f>Table22[[#This Row],[Column7]]-Table22[[#This Row],[Column10]]</f>
        <v>0</v>
      </c>
      <c r="L200" s="53">
        <f>(Table22[[#This Row],[Column7]]-(Table22[[#This Row],[Column9]]*Table22[[#This Row],[Column6]]))*0.75</f>
        <v>0</v>
      </c>
      <c r="M200" s="71" t="e">
        <f>(Table22[[#This Row],[Column7]]-(Table22[[#This Row],[Column9]]*Table22[[#This Row],[Column6]]))/Table22[[#This Row],[Column7]]</f>
        <v>#DIV/0!</v>
      </c>
      <c r="N200" s="116"/>
    </row>
    <row r="201" spans="2:14" x14ac:dyDescent="0.35">
      <c r="B201" s="8" t="s">
        <v>364</v>
      </c>
      <c r="C201" s="9" t="s">
        <v>161</v>
      </c>
      <c r="D201" s="10" t="s">
        <v>70</v>
      </c>
      <c r="E201" s="11" t="s">
        <v>371</v>
      </c>
      <c r="F201" s="45"/>
      <c r="G201" s="70"/>
      <c r="H201" s="13" t="s">
        <v>366</v>
      </c>
      <c r="I201" s="13">
        <v>0.25</v>
      </c>
      <c r="J201" s="58">
        <f>Table22[[#This Row],[Column6]]*Table22[[#This Row],[Column9]]</f>
        <v>0</v>
      </c>
      <c r="K201" s="58">
        <f>Table22[[#This Row],[Column7]]-Table22[[#This Row],[Column10]]</f>
        <v>0</v>
      </c>
      <c r="L201" s="53">
        <f>(Table22[[#This Row],[Column7]]-(Table22[[#This Row],[Column9]]*Table22[[#This Row],[Column6]]))*0.75</f>
        <v>0</v>
      </c>
      <c r="M201" s="71" t="e">
        <f>(Table22[[#This Row],[Column7]]-(Table22[[#This Row],[Column9]]*Table22[[#This Row],[Column6]]))/Table22[[#This Row],[Column7]]</f>
        <v>#DIV/0!</v>
      </c>
      <c r="N201" s="116"/>
    </row>
    <row r="202" spans="2:14" x14ac:dyDescent="0.35">
      <c r="B202" s="8" t="s">
        <v>364</v>
      </c>
      <c r="C202" s="9" t="s">
        <v>161</v>
      </c>
      <c r="D202" s="10" t="s">
        <v>70</v>
      </c>
      <c r="E202" s="11" t="s">
        <v>372</v>
      </c>
      <c r="F202" s="45"/>
      <c r="G202" s="70"/>
      <c r="H202" s="13" t="s">
        <v>366</v>
      </c>
      <c r="I202" s="13">
        <v>0.25</v>
      </c>
      <c r="J202" s="58">
        <f>Table22[[#This Row],[Column6]]*Table22[[#This Row],[Column9]]</f>
        <v>0</v>
      </c>
      <c r="K202" s="58">
        <f>Table22[[#This Row],[Column7]]-Table22[[#This Row],[Column10]]</f>
        <v>0</v>
      </c>
      <c r="L202" s="53">
        <f>(Table22[[#This Row],[Column7]]-(Table22[[#This Row],[Column9]]*Table22[[#This Row],[Column6]]))*0.75</f>
        <v>0</v>
      </c>
      <c r="M202" s="71" t="e">
        <f>(Table22[[#This Row],[Column7]]-(Table22[[#This Row],[Column9]]*Table22[[#This Row],[Column6]]))/Table22[[#This Row],[Column7]]</f>
        <v>#DIV/0!</v>
      </c>
      <c r="N202" s="116"/>
    </row>
    <row r="203" spans="2:14" x14ac:dyDescent="0.35">
      <c r="B203" s="8" t="s">
        <v>364</v>
      </c>
      <c r="C203" s="9" t="s">
        <v>161</v>
      </c>
      <c r="D203" s="10" t="s">
        <v>70</v>
      </c>
      <c r="E203" s="11" t="s">
        <v>373</v>
      </c>
      <c r="F203" s="45"/>
      <c r="G203" s="70"/>
      <c r="H203" s="13" t="s">
        <v>366</v>
      </c>
      <c r="I203" s="13">
        <v>0.25</v>
      </c>
      <c r="J203" s="58">
        <f>Table22[[#This Row],[Column6]]*Table22[[#This Row],[Column9]]</f>
        <v>0</v>
      </c>
      <c r="K203" s="58">
        <f>Table22[[#This Row],[Column7]]-Table22[[#This Row],[Column10]]</f>
        <v>0</v>
      </c>
      <c r="L203" s="53">
        <f>(Table22[[#This Row],[Column7]]-(Table22[[#This Row],[Column9]]*Table22[[#This Row],[Column6]]))*0.75</f>
        <v>0</v>
      </c>
      <c r="M203" s="71" t="e">
        <f>(Table22[[#This Row],[Column7]]-(Table22[[#This Row],[Column9]]*Table22[[#This Row],[Column6]]))/Table22[[#This Row],[Column7]]</f>
        <v>#DIV/0!</v>
      </c>
      <c r="N203" s="116"/>
    </row>
    <row r="204" spans="2:14" x14ac:dyDescent="0.35">
      <c r="B204" s="8" t="s">
        <v>364</v>
      </c>
      <c r="C204" s="9" t="s">
        <v>374</v>
      </c>
      <c r="D204" s="10" t="s">
        <v>70</v>
      </c>
      <c r="E204" s="11" t="s">
        <v>375</v>
      </c>
      <c r="F204" s="45"/>
      <c r="G204" s="70"/>
      <c r="H204" s="13" t="s">
        <v>366</v>
      </c>
      <c r="I204" s="13">
        <v>0.25</v>
      </c>
      <c r="J204" s="58">
        <f>Table22[[#This Row],[Column6]]*Table22[[#This Row],[Column9]]</f>
        <v>0</v>
      </c>
      <c r="K204" s="58">
        <f>Table22[[#This Row],[Column7]]-Table22[[#This Row],[Column10]]</f>
        <v>0</v>
      </c>
      <c r="L204" s="53">
        <f>(Table22[[#This Row],[Column7]]-(Table22[[#This Row],[Column9]]*Table22[[#This Row],[Column6]]))*0.75</f>
        <v>0</v>
      </c>
      <c r="M204" s="71" t="e">
        <f>(Table22[[#This Row],[Column7]]-(Table22[[#This Row],[Column9]]*Table22[[#This Row],[Column6]]))/Table22[[#This Row],[Column7]]</f>
        <v>#DIV/0!</v>
      </c>
      <c r="N204" s="116"/>
    </row>
    <row r="205" spans="2:14" x14ac:dyDescent="0.35">
      <c r="B205" s="8" t="s">
        <v>364</v>
      </c>
      <c r="C205" s="9" t="s">
        <v>374</v>
      </c>
      <c r="D205" s="10" t="s">
        <v>70</v>
      </c>
      <c r="E205" s="11" t="s">
        <v>376</v>
      </c>
      <c r="F205" s="45"/>
      <c r="G205" s="70"/>
      <c r="H205" s="13" t="s">
        <v>366</v>
      </c>
      <c r="I205" s="13">
        <v>0.25</v>
      </c>
      <c r="J205" s="58">
        <f>Table22[[#This Row],[Column6]]*Table22[[#This Row],[Column9]]</f>
        <v>0</v>
      </c>
      <c r="K205" s="58">
        <f>Table22[[#This Row],[Column7]]-Table22[[#This Row],[Column10]]</f>
        <v>0</v>
      </c>
      <c r="L205" s="53">
        <f>(Table22[[#This Row],[Column7]]-(Table22[[#This Row],[Column9]]*Table22[[#This Row],[Column6]]))*0.75</f>
        <v>0</v>
      </c>
      <c r="M205" s="71" t="e">
        <f>(Table22[[#This Row],[Column7]]-(Table22[[#This Row],[Column9]]*Table22[[#This Row],[Column6]]))/Table22[[#This Row],[Column7]]</f>
        <v>#DIV/0!</v>
      </c>
      <c r="N205" s="116"/>
    </row>
    <row r="206" spans="2:14" x14ac:dyDescent="0.35">
      <c r="B206" s="8" t="s">
        <v>364</v>
      </c>
      <c r="C206" s="9" t="s">
        <v>374</v>
      </c>
      <c r="D206" s="10" t="s">
        <v>70</v>
      </c>
      <c r="E206" s="11" t="s">
        <v>377</v>
      </c>
      <c r="F206" s="45"/>
      <c r="G206" s="70"/>
      <c r="H206" s="13" t="s">
        <v>366</v>
      </c>
      <c r="I206" s="13">
        <v>0.25</v>
      </c>
      <c r="J206" s="58">
        <f>Table22[[#This Row],[Column6]]*Table22[[#This Row],[Column9]]</f>
        <v>0</v>
      </c>
      <c r="K206" s="58">
        <f>Table22[[#This Row],[Column7]]-Table22[[#This Row],[Column10]]</f>
        <v>0</v>
      </c>
      <c r="L206" s="53">
        <f>(Table22[[#This Row],[Column7]]-(Table22[[#This Row],[Column9]]*Table22[[#This Row],[Column6]]))*0.75</f>
        <v>0</v>
      </c>
      <c r="M206" s="71" t="e">
        <f>(Table22[[#This Row],[Column7]]-(Table22[[#This Row],[Column9]]*Table22[[#This Row],[Column6]]))/Table22[[#This Row],[Column7]]</f>
        <v>#DIV/0!</v>
      </c>
      <c r="N206" s="116"/>
    </row>
    <row r="207" spans="2:14" x14ac:dyDescent="0.35">
      <c r="B207" s="8" t="s">
        <v>364</v>
      </c>
      <c r="C207" s="9" t="s">
        <v>374</v>
      </c>
      <c r="D207" s="10" t="s">
        <v>70</v>
      </c>
      <c r="E207" s="11" t="s">
        <v>378</v>
      </c>
      <c r="F207" s="45"/>
      <c r="G207" s="70"/>
      <c r="H207" s="13" t="s">
        <v>366</v>
      </c>
      <c r="I207" s="13">
        <v>0.25</v>
      </c>
      <c r="J207" s="58">
        <f>Table22[[#This Row],[Column6]]*Table22[[#This Row],[Column9]]</f>
        <v>0</v>
      </c>
      <c r="K207" s="58">
        <f>Table22[[#This Row],[Column7]]-Table22[[#This Row],[Column10]]</f>
        <v>0</v>
      </c>
      <c r="L207" s="53">
        <f>(Table22[[#This Row],[Column7]]-(Table22[[#This Row],[Column9]]*Table22[[#This Row],[Column6]]))*0.75</f>
        <v>0</v>
      </c>
      <c r="M207" s="71" t="e">
        <f>(Table22[[#This Row],[Column7]]-(Table22[[#This Row],[Column9]]*Table22[[#This Row],[Column6]]))/Table22[[#This Row],[Column7]]</f>
        <v>#DIV/0!</v>
      </c>
      <c r="N207" s="116"/>
    </row>
    <row r="208" spans="2:14" x14ac:dyDescent="0.35">
      <c r="B208" s="8" t="s">
        <v>364</v>
      </c>
      <c r="C208" s="9" t="s">
        <v>161</v>
      </c>
      <c r="D208" s="10" t="s">
        <v>70</v>
      </c>
      <c r="E208" s="11" t="s">
        <v>379</v>
      </c>
      <c r="F208" s="45"/>
      <c r="G208" s="70"/>
      <c r="H208" s="13" t="s">
        <v>366</v>
      </c>
      <c r="I208" s="13">
        <v>0.25</v>
      </c>
      <c r="J208" s="58">
        <f>Table22[[#This Row],[Column6]]*Table22[[#This Row],[Column9]]</f>
        <v>0</v>
      </c>
      <c r="K208" s="58">
        <f>Table22[[#This Row],[Column7]]-Table22[[#This Row],[Column10]]</f>
        <v>0</v>
      </c>
      <c r="L208" s="53">
        <f>(Table22[[#This Row],[Column7]]-(Table22[[#This Row],[Column9]]*Table22[[#This Row],[Column6]]))*0.75</f>
        <v>0</v>
      </c>
      <c r="M208" s="71" t="e">
        <f>(Table22[[#This Row],[Column7]]-(Table22[[#This Row],[Column9]]*Table22[[#This Row],[Column6]]))/Table22[[#This Row],[Column7]]</f>
        <v>#DIV/0!</v>
      </c>
      <c r="N208" s="116"/>
    </row>
    <row r="209" spans="2:14" x14ac:dyDescent="0.35">
      <c r="B209" s="8" t="s">
        <v>364</v>
      </c>
      <c r="C209" s="9" t="s">
        <v>161</v>
      </c>
      <c r="D209" s="10" t="s">
        <v>70</v>
      </c>
      <c r="E209" s="11" t="s">
        <v>380</v>
      </c>
      <c r="F209" s="45"/>
      <c r="G209" s="70"/>
      <c r="H209" s="13" t="s">
        <v>366</v>
      </c>
      <c r="I209" s="13">
        <v>0.25</v>
      </c>
      <c r="J209" s="58">
        <f>Table22[[#This Row],[Column6]]*Table22[[#This Row],[Column9]]</f>
        <v>0</v>
      </c>
      <c r="K209" s="58">
        <f>Table22[[#This Row],[Column7]]-Table22[[#This Row],[Column10]]</f>
        <v>0</v>
      </c>
      <c r="L209" s="53">
        <f>(Table22[[#This Row],[Column7]]-(Table22[[#This Row],[Column9]]*Table22[[#This Row],[Column6]]))*0.75</f>
        <v>0</v>
      </c>
      <c r="M209" s="71" t="e">
        <f>(Table22[[#This Row],[Column7]]-(Table22[[#This Row],[Column9]]*Table22[[#This Row],[Column6]]))/Table22[[#This Row],[Column7]]</f>
        <v>#DIV/0!</v>
      </c>
      <c r="N209" s="116"/>
    </row>
    <row r="210" spans="2:14" x14ac:dyDescent="0.35">
      <c r="B210" s="8" t="s">
        <v>364</v>
      </c>
      <c r="C210" s="9" t="s">
        <v>161</v>
      </c>
      <c r="D210" s="10" t="s">
        <v>70</v>
      </c>
      <c r="E210" s="11" t="s">
        <v>381</v>
      </c>
      <c r="F210" s="45"/>
      <c r="G210" s="70"/>
      <c r="H210" s="13" t="s">
        <v>366</v>
      </c>
      <c r="I210" s="13">
        <v>0.25</v>
      </c>
      <c r="J210" s="58">
        <f>Table22[[#This Row],[Column6]]*Table22[[#This Row],[Column9]]</f>
        <v>0</v>
      </c>
      <c r="K210" s="58">
        <f>Table22[[#This Row],[Column7]]-Table22[[#This Row],[Column10]]</f>
        <v>0</v>
      </c>
      <c r="L210" s="53">
        <f>(Table22[[#This Row],[Column7]]-(Table22[[#This Row],[Column9]]*Table22[[#This Row],[Column6]]))*0.75</f>
        <v>0</v>
      </c>
      <c r="M210" s="71" t="e">
        <f>(Table22[[#This Row],[Column7]]-(Table22[[#This Row],[Column9]]*Table22[[#This Row],[Column6]]))/Table22[[#This Row],[Column7]]</f>
        <v>#DIV/0!</v>
      </c>
      <c r="N210" s="116"/>
    </row>
    <row r="211" spans="2:14" x14ac:dyDescent="0.35">
      <c r="B211" s="8" t="s">
        <v>364</v>
      </c>
      <c r="C211" s="9" t="s">
        <v>374</v>
      </c>
      <c r="D211" s="10" t="s">
        <v>70</v>
      </c>
      <c r="E211" s="11" t="s">
        <v>382</v>
      </c>
      <c r="F211" s="45"/>
      <c r="G211" s="70"/>
      <c r="H211" s="13" t="s">
        <v>366</v>
      </c>
      <c r="I211" s="13">
        <v>0.25</v>
      </c>
      <c r="J211" s="58">
        <f>Table22[[#This Row],[Column6]]*Table22[[#This Row],[Column9]]</f>
        <v>0</v>
      </c>
      <c r="K211" s="58">
        <f>Table22[[#This Row],[Column7]]-Table22[[#This Row],[Column10]]</f>
        <v>0</v>
      </c>
      <c r="L211" s="53">
        <f>(Table22[[#This Row],[Column7]]-(Table22[[#This Row],[Column9]]*Table22[[#This Row],[Column6]]))*0.75</f>
        <v>0</v>
      </c>
      <c r="M211" s="71" t="e">
        <f>(Table22[[#This Row],[Column7]]-(Table22[[#This Row],[Column9]]*Table22[[#This Row],[Column6]]))/Table22[[#This Row],[Column7]]</f>
        <v>#DIV/0!</v>
      </c>
      <c r="N211" s="116"/>
    </row>
    <row r="212" spans="2:14" x14ac:dyDescent="0.35">
      <c r="B212" s="8" t="s">
        <v>364</v>
      </c>
      <c r="C212" s="9" t="s">
        <v>374</v>
      </c>
      <c r="D212" s="10" t="s">
        <v>70</v>
      </c>
      <c r="E212" s="11" t="s">
        <v>383</v>
      </c>
      <c r="F212" s="45"/>
      <c r="G212" s="70"/>
      <c r="H212" s="13" t="s">
        <v>366</v>
      </c>
      <c r="I212" s="13">
        <v>0.25</v>
      </c>
      <c r="J212" s="58">
        <f>Table22[[#This Row],[Column6]]*Table22[[#This Row],[Column9]]</f>
        <v>0</v>
      </c>
      <c r="K212" s="58">
        <f>Table22[[#This Row],[Column7]]-Table22[[#This Row],[Column10]]</f>
        <v>0</v>
      </c>
      <c r="L212" s="53">
        <f>(Table22[[#This Row],[Column7]]-(Table22[[#This Row],[Column9]]*Table22[[#This Row],[Column6]]))*0.75</f>
        <v>0</v>
      </c>
      <c r="M212" s="71" t="e">
        <f>(Table22[[#This Row],[Column7]]-(Table22[[#This Row],[Column9]]*Table22[[#This Row],[Column6]]))/Table22[[#This Row],[Column7]]</f>
        <v>#DIV/0!</v>
      </c>
      <c r="N212" s="116"/>
    </row>
    <row r="213" spans="2:14" x14ac:dyDescent="0.35">
      <c r="B213" s="8" t="s">
        <v>364</v>
      </c>
      <c r="C213" s="9" t="s">
        <v>374</v>
      </c>
      <c r="D213" s="10" t="s">
        <v>70</v>
      </c>
      <c r="E213" s="11" t="s">
        <v>384</v>
      </c>
      <c r="F213" s="45"/>
      <c r="G213" s="70"/>
      <c r="H213" s="13" t="s">
        <v>366</v>
      </c>
      <c r="I213" s="13">
        <v>0.25</v>
      </c>
      <c r="J213" s="58">
        <f>Table22[[#This Row],[Column6]]*Table22[[#This Row],[Column9]]</f>
        <v>0</v>
      </c>
      <c r="K213" s="58">
        <f>Table22[[#This Row],[Column7]]-Table22[[#This Row],[Column10]]</f>
        <v>0</v>
      </c>
      <c r="L213" s="53">
        <f>(Table22[[#This Row],[Column7]]-(Table22[[#This Row],[Column9]]*Table22[[#This Row],[Column6]]))*0.75</f>
        <v>0</v>
      </c>
      <c r="M213" s="71" t="e">
        <f>(Table22[[#This Row],[Column7]]-(Table22[[#This Row],[Column9]]*Table22[[#This Row],[Column6]]))/Table22[[#This Row],[Column7]]</f>
        <v>#DIV/0!</v>
      </c>
      <c r="N213" s="116"/>
    </row>
    <row r="214" spans="2:14" x14ac:dyDescent="0.35">
      <c r="B214" s="8" t="s">
        <v>364</v>
      </c>
      <c r="C214" s="9" t="s">
        <v>374</v>
      </c>
      <c r="D214" s="10" t="s">
        <v>70</v>
      </c>
      <c r="E214" s="11" t="s">
        <v>385</v>
      </c>
      <c r="F214" s="45"/>
      <c r="G214" s="70"/>
      <c r="H214" s="13" t="s">
        <v>366</v>
      </c>
      <c r="I214" s="13">
        <v>0.25</v>
      </c>
      <c r="J214" s="58">
        <f>Table22[[#This Row],[Column6]]*Table22[[#This Row],[Column9]]</f>
        <v>0</v>
      </c>
      <c r="K214" s="58">
        <f>Table22[[#This Row],[Column7]]-Table22[[#This Row],[Column10]]</f>
        <v>0</v>
      </c>
      <c r="L214" s="53">
        <f>(Table22[[#This Row],[Column7]]-(Table22[[#This Row],[Column9]]*Table22[[#This Row],[Column6]]))*0.75</f>
        <v>0</v>
      </c>
      <c r="M214" s="71" t="e">
        <f>(Table22[[#This Row],[Column7]]-(Table22[[#This Row],[Column9]]*Table22[[#This Row],[Column6]]))/Table22[[#This Row],[Column7]]</f>
        <v>#DIV/0!</v>
      </c>
      <c r="N214" s="116"/>
    </row>
    <row r="215" spans="2:14" x14ac:dyDescent="0.35">
      <c r="B215" s="8" t="s">
        <v>364</v>
      </c>
      <c r="C215" s="9" t="s">
        <v>374</v>
      </c>
      <c r="D215" s="10" t="s">
        <v>70</v>
      </c>
      <c r="E215" s="11" t="s">
        <v>386</v>
      </c>
      <c r="F215" s="45"/>
      <c r="G215" s="70"/>
      <c r="H215" s="13" t="s">
        <v>366</v>
      </c>
      <c r="I215" s="13">
        <v>0.25</v>
      </c>
      <c r="J215" s="58">
        <f>Table22[[#This Row],[Column6]]*Table22[[#This Row],[Column9]]</f>
        <v>0</v>
      </c>
      <c r="K215" s="58">
        <f>Table22[[#This Row],[Column7]]-Table22[[#This Row],[Column10]]</f>
        <v>0</v>
      </c>
      <c r="L215" s="53">
        <f>(Table22[[#This Row],[Column7]]-(Table22[[#This Row],[Column9]]*Table22[[#This Row],[Column6]]))*0.75</f>
        <v>0</v>
      </c>
      <c r="M215" s="71" t="e">
        <f>(Table22[[#This Row],[Column7]]-(Table22[[#This Row],[Column9]]*Table22[[#This Row],[Column6]]))/Table22[[#This Row],[Column7]]</f>
        <v>#DIV/0!</v>
      </c>
      <c r="N215" s="116"/>
    </row>
    <row r="216" spans="2:14" x14ac:dyDescent="0.35">
      <c r="B216" s="8" t="s">
        <v>364</v>
      </c>
      <c r="C216" s="9" t="s">
        <v>374</v>
      </c>
      <c r="D216" s="10" t="s">
        <v>70</v>
      </c>
      <c r="E216" s="11" t="s">
        <v>387</v>
      </c>
      <c r="F216" s="45"/>
      <c r="G216" s="70"/>
      <c r="H216" s="13" t="s">
        <v>366</v>
      </c>
      <c r="I216" s="13">
        <v>0.25</v>
      </c>
      <c r="J216" s="58">
        <f>Table22[[#This Row],[Column6]]*Table22[[#This Row],[Column9]]</f>
        <v>0</v>
      </c>
      <c r="K216" s="58">
        <f>Table22[[#This Row],[Column7]]-Table22[[#This Row],[Column10]]</f>
        <v>0</v>
      </c>
      <c r="L216" s="53">
        <f>(Table22[[#This Row],[Column7]]-(Table22[[#This Row],[Column9]]*Table22[[#This Row],[Column6]]))*0.75</f>
        <v>0</v>
      </c>
      <c r="M216" s="71" t="e">
        <f>(Table22[[#This Row],[Column7]]-(Table22[[#This Row],[Column9]]*Table22[[#This Row],[Column6]]))/Table22[[#This Row],[Column7]]</f>
        <v>#DIV/0!</v>
      </c>
      <c r="N216" s="116"/>
    </row>
    <row r="217" spans="2:14" x14ac:dyDescent="0.35">
      <c r="B217" s="8" t="s">
        <v>364</v>
      </c>
      <c r="C217" s="9" t="s">
        <v>374</v>
      </c>
      <c r="D217" s="10" t="s">
        <v>70</v>
      </c>
      <c r="E217" s="11" t="s">
        <v>388</v>
      </c>
      <c r="F217" s="45"/>
      <c r="G217" s="70"/>
      <c r="H217" s="13" t="s">
        <v>366</v>
      </c>
      <c r="I217" s="13">
        <v>0.25</v>
      </c>
      <c r="J217" s="58">
        <f>Table22[[#This Row],[Column6]]*Table22[[#This Row],[Column9]]</f>
        <v>0</v>
      </c>
      <c r="K217" s="58">
        <f>Table22[[#This Row],[Column7]]-Table22[[#This Row],[Column10]]</f>
        <v>0</v>
      </c>
      <c r="L217" s="53">
        <f>(Table22[[#This Row],[Column7]]-(Table22[[#This Row],[Column9]]*Table22[[#This Row],[Column6]]))*0.75</f>
        <v>0</v>
      </c>
      <c r="M217" s="71" t="e">
        <f>(Table22[[#This Row],[Column7]]-(Table22[[#This Row],[Column9]]*Table22[[#This Row],[Column6]]))/Table22[[#This Row],[Column7]]</f>
        <v>#DIV/0!</v>
      </c>
      <c r="N217" s="116"/>
    </row>
    <row r="218" spans="2:14" x14ac:dyDescent="0.35">
      <c r="B218" s="8" t="s">
        <v>364</v>
      </c>
      <c r="C218" s="9" t="s">
        <v>374</v>
      </c>
      <c r="D218" s="10" t="s">
        <v>70</v>
      </c>
      <c r="E218" s="11" t="s">
        <v>389</v>
      </c>
      <c r="F218" s="45"/>
      <c r="G218" s="70"/>
      <c r="H218" s="13" t="s">
        <v>366</v>
      </c>
      <c r="I218" s="13">
        <v>0.25</v>
      </c>
      <c r="J218" s="58">
        <f>Table22[[#This Row],[Column6]]*Table22[[#This Row],[Column9]]</f>
        <v>0</v>
      </c>
      <c r="K218" s="58">
        <f>Table22[[#This Row],[Column7]]-Table22[[#This Row],[Column10]]</f>
        <v>0</v>
      </c>
      <c r="L218" s="53">
        <f>(Table22[[#This Row],[Column7]]-(Table22[[#This Row],[Column9]]*Table22[[#This Row],[Column6]]))*0.75</f>
        <v>0</v>
      </c>
      <c r="M218" s="71" t="e">
        <f>(Table22[[#This Row],[Column7]]-(Table22[[#This Row],[Column9]]*Table22[[#This Row],[Column6]]))/Table22[[#This Row],[Column7]]</f>
        <v>#DIV/0!</v>
      </c>
      <c r="N218" s="116"/>
    </row>
    <row r="219" spans="2:14" x14ac:dyDescent="0.35">
      <c r="B219" s="8" t="s">
        <v>364</v>
      </c>
      <c r="C219" s="9" t="s">
        <v>374</v>
      </c>
      <c r="D219" s="10" t="s">
        <v>70</v>
      </c>
      <c r="E219" s="11" t="s">
        <v>390</v>
      </c>
      <c r="F219" s="45"/>
      <c r="G219" s="70"/>
      <c r="H219" s="13" t="s">
        <v>366</v>
      </c>
      <c r="I219" s="13">
        <v>0.25</v>
      </c>
      <c r="J219" s="58">
        <f>Table22[[#This Row],[Column6]]*Table22[[#This Row],[Column9]]</f>
        <v>0</v>
      </c>
      <c r="K219" s="58">
        <f>Table22[[#This Row],[Column7]]-Table22[[#This Row],[Column10]]</f>
        <v>0</v>
      </c>
      <c r="L219" s="53">
        <f>(Table22[[#This Row],[Column7]]-(Table22[[#This Row],[Column9]]*Table22[[#This Row],[Column6]]))*0.75</f>
        <v>0</v>
      </c>
      <c r="M219" s="71" t="e">
        <f>(Table22[[#This Row],[Column7]]-(Table22[[#This Row],[Column9]]*Table22[[#This Row],[Column6]]))/Table22[[#This Row],[Column7]]</f>
        <v>#DIV/0!</v>
      </c>
      <c r="N219" s="116"/>
    </row>
    <row r="220" spans="2:14" x14ac:dyDescent="0.35">
      <c r="B220" s="8" t="s">
        <v>364</v>
      </c>
      <c r="C220" s="9" t="s">
        <v>374</v>
      </c>
      <c r="D220" s="10" t="s">
        <v>70</v>
      </c>
      <c r="E220" s="11" t="s">
        <v>391</v>
      </c>
      <c r="F220" s="45"/>
      <c r="G220" s="70"/>
      <c r="H220" s="13" t="s">
        <v>366</v>
      </c>
      <c r="I220" s="13">
        <v>0.25</v>
      </c>
      <c r="J220" s="58">
        <f>Table22[[#This Row],[Column6]]*Table22[[#This Row],[Column9]]</f>
        <v>0</v>
      </c>
      <c r="K220" s="58">
        <f>Table22[[#This Row],[Column7]]-Table22[[#This Row],[Column10]]</f>
        <v>0</v>
      </c>
      <c r="L220" s="53">
        <f>(Table22[[#This Row],[Column7]]-(Table22[[#This Row],[Column9]]*Table22[[#This Row],[Column6]]))*0.75</f>
        <v>0</v>
      </c>
      <c r="M220" s="71" t="e">
        <f>(Table22[[#This Row],[Column7]]-(Table22[[#This Row],[Column9]]*Table22[[#This Row],[Column6]]))/Table22[[#This Row],[Column7]]</f>
        <v>#DIV/0!</v>
      </c>
      <c r="N220" s="116"/>
    </row>
    <row r="221" spans="2:14" x14ac:dyDescent="0.35">
      <c r="B221" s="8" t="s">
        <v>364</v>
      </c>
      <c r="C221" s="9" t="s">
        <v>374</v>
      </c>
      <c r="D221" s="10" t="s">
        <v>70</v>
      </c>
      <c r="E221" s="11" t="s">
        <v>392</v>
      </c>
      <c r="F221" s="45"/>
      <c r="G221" s="70"/>
      <c r="H221" s="13" t="s">
        <v>366</v>
      </c>
      <c r="I221" s="13">
        <v>0.25</v>
      </c>
      <c r="J221" s="58">
        <f>Table22[[#This Row],[Column6]]*Table22[[#This Row],[Column9]]</f>
        <v>0</v>
      </c>
      <c r="K221" s="58">
        <f>Table22[[#This Row],[Column7]]-Table22[[#This Row],[Column10]]</f>
        <v>0</v>
      </c>
      <c r="L221" s="53">
        <f>(Table22[[#This Row],[Column7]]-(Table22[[#This Row],[Column9]]*Table22[[#This Row],[Column6]]))*0.75</f>
        <v>0</v>
      </c>
      <c r="M221" s="71" t="e">
        <f>(Table22[[#This Row],[Column7]]-(Table22[[#This Row],[Column9]]*Table22[[#This Row],[Column6]]))/Table22[[#This Row],[Column7]]</f>
        <v>#DIV/0!</v>
      </c>
      <c r="N221" s="116"/>
    </row>
    <row r="222" spans="2:14" x14ac:dyDescent="0.35">
      <c r="B222" s="8" t="s">
        <v>364</v>
      </c>
      <c r="C222" s="9" t="s">
        <v>161</v>
      </c>
      <c r="D222" s="10" t="s">
        <v>70</v>
      </c>
      <c r="E222" s="11" t="s">
        <v>393</v>
      </c>
      <c r="F222" s="45"/>
      <c r="G222" s="70"/>
      <c r="H222" s="13" t="s">
        <v>366</v>
      </c>
      <c r="I222" s="13">
        <v>0.25</v>
      </c>
      <c r="J222" s="58">
        <f>Table22[[#This Row],[Column6]]*Table22[[#This Row],[Column9]]</f>
        <v>0</v>
      </c>
      <c r="K222" s="58">
        <f>Table22[[#This Row],[Column7]]-Table22[[#This Row],[Column10]]</f>
        <v>0</v>
      </c>
      <c r="L222" s="53">
        <f>(Table22[[#This Row],[Column7]]-(Table22[[#This Row],[Column9]]*Table22[[#This Row],[Column6]]))*0.75</f>
        <v>0</v>
      </c>
      <c r="M222" s="71" t="e">
        <f>(Table22[[#This Row],[Column7]]-(Table22[[#This Row],[Column9]]*Table22[[#This Row],[Column6]]))/Table22[[#This Row],[Column7]]</f>
        <v>#DIV/0!</v>
      </c>
      <c r="N222" s="116"/>
    </row>
    <row r="223" spans="2:14" x14ac:dyDescent="0.35">
      <c r="B223" s="8" t="s">
        <v>364</v>
      </c>
      <c r="C223" s="9" t="s">
        <v>161</v>
      </c>
      <c r="D223" s="10" t="s">
        <v>70</v>
      </c>
      <c r="E223" s="11" t="s">
        <v>394</v>
      </c>
      <c r="F223" s="45"/>
      <c r="G223" s="70"/>
      <c r="H223" s="13" t="s">
        <v>366</v>
      </c>
      <c r="I223" s="13">
        <v>0.25</v>
      </c>
      <c r="J223" s="58">
        <f>Table22[[#This Row],[Column6]]*Table22[[#This Row],[Column9]]</f>
        <v>0</v>
      </c>
      <c r="K223" s="58">
        <f>Table22[[#This Row],[Column7]]-Table22[[#This Row],[Column10]]</f>
        <v>0</v>
      </c>
      <c r="L223" s="53">
        <f>(Table22[[#This Row],[Column7]]-(Table22[[#This Row],[Column9]]*Table22[[#This Row],[Column6]]))*0.75</f>
        <v>0</v>
      </c>
      <c r="M223" s="71" t="e">
        <f>(Table22[[#This Row],[Column7]]-(Table22[[#This Row],[Column9]]*Table22[[#This Row],[Column6]]))/Table22[[#This Row],[Column7]]</f>
        <v>#DIV/0!</v>
      </c>
      <c r="N223" s="116"/>
    </row>
    <row r="224" spans="2:14" x14ac:dyDescent="0.35">
      <c r="B224" s="8" t="s">
        <v>364</v>
      </c>
      <c r="C224" s="9" t="s">
        <v>161</v>
      </c>
      <c r="D224" s="10" t="s">
        <v>70</v>
      </c>
      <c r="E224" s="11" t="s">
        <v>395</v>
      </c>
      <c r="F224" s="45"/>
      <c r="G224" s="70"/>
      <c r="H224" s="13" t="s">
        <v>366</v>
      </c>
      <c r="I224" s="13">
        <v>0.25</v>
      </c>
      <c r="J224" s="58">
        <f>Table22[[#This Row],[Column6]]*Table22[[#This Row],[Column9]]</f>
        <v>0</v>
      </c>
      <c r="K224" s="58">
        <f>Table22[[#This Row],[Column7]]-Table22[[#This Row],[Column10]]</f>
        <v>0</v>
      </c>
      <c r="L224" s="53">
        <f>(Table22[[#This Row],[Column7]]-(Table22[[#This Row],[Column9]]*Table22[[#This Row],[Column6]]))*0.75</f>
        <v>0</v>
      </c>
      <c r="M224" s="71" t="e">
        <f>(Table22[[#This Row],[Column7]]-(Table22[[#This Row],[Column9]]*Table22[[#This Row],[Column6]]))/Table22[[#This Row],[Column7]]</f>
        <v>#DIV/0!</v>
      </c>
      <c r="N224" s="116"/>
    </row>
    <row r="225" spans="2:14" x14ac:dyDescent="0.35">
      <c r="B225" s="8" t="s">
        <v>364</v>
      </c>
      <c r="C225" s="9" t="s">
        <v>161</v>
      </c>
      <c r="D225" s="10" t="s">
        <v>70</v>
      </c>
      <c r="E225" s="11" t="s">
        <v>396</v>
      </c>
      <c r="F225" s="45"/>
      <c r="G225" s="70"/>
      <c r="H225" s="13" t="s">
        <v>366</v>
      </c>
      <c r="I225" s="13">
        <v>0.25</v>
      </c>
      <c r="J225" s="58">
        <f>Table22[[#This Row],[Column6]]*Table22[[#This Row],[Column9]]</f>
        <v>0</v>
      </c>
      <c r="K225" s="58">
        <f>Table22[[#This Row],[Column7]]-Table22[[#This Row],[Column10]]</f>
        <v>0</v>
      </c>
      <c r="L225" s="53">
        <f>(Table22[[#This Row],[Column7]]-(Table22[[#This Row],[Column9]]*Table22[[#This Row],[Column6]]))*0.75</f>
        <v>0</v>
      </c>
      <c r="M225" s="71" t="e">
        <f>(Table22[[#This Row],[Column7]]-(Table22[[#This Row],[Column9]]*Table22[[#This Row],[Column6]]))/Table22[[#This Row],[Column7]]</f>
        <v>#DIV/0!</v>
      </c>
      <c r="N225" s="116"/>
    </row>
    <row r="226" spans="2:14" x14ac:dyDescent="0.35">
      <c r="B226" s="8" t="s">
        <v>364</v>
      </c>
      <c r="C226" s="9" t="s">
        <v>374</v>
      </c>
      <c r="D226" s="10" t="s">
        <v>70</v>
      </c>
      <c r="E226" s="11" t="s">
        <v>397</v>
      </c>
      <c r="F226" s="45"/>
      <c r="G226" s="70"/>
      <c r="H226" s="13" t="s">
        <v>366</v>
      </c>
      <c r="I226" s="13">
        <v>0.25</v>
      </c>
      <c r="J226" s="58">
        <f>Table22[[#This Row],[Column6]]*Table22[[#This Row],[Column9]]</f>
        <v>0</v>
      </c>
      <c r="K226" s="58">
        <f>Table22[[#This Row],[Column7]]-Table22[[#This Row],[Column10]]</f>
        <v>0</v>
      </c>
      <c r="L226" s="53">
        <f>(Table22[[#This Row],[Column7]]-(Table22[[#This Row],[Column9]]*Table22[[#This Row],[Column6]]))*0.75</f>
        <v>0</v>
      </c>
      <c r="M226" s="71" t="e">
        <f>(Table22[[#This Row],[Column7]]-(Table22[[#This Row],[Column9]]*Table22[[#This Row],[Column6]]))/Table22[[#This Row],[Column7]]</f>
        <v>#DIV/0!</v>
      </c>
      <c r="N226" s="116"/>
    </row>
    <row r="227" spans="2:14" x14ac:dyDescent="0.35">
      <c r="B227" s="8" t="s">
        <v>364</v>
      </c>
      <c r="C227" s="9" t="s">
        <v>374</v>
      </c>
      <c r="D227" s="10" t="s">
        <v>70</v>
      </c>
      <c r="E227" s="11" t="s">
        <v>398</v>
      </c>
      <c r="F227" s="45"/>
      <c r="G227" s="70"/>
      <c r="H227" s="13" t="s">
        <v>366</v>
      </c>
      <c r="I227" s="13">
        <v>0.25</v>
      </c>
      <c r="J227" s="58">
        <f>Table22[[#This Row],[Column6]]*Table22[[#This Row],[Column9]]</f>
        <v>0</v>
      </c>
      <c r="K227" s="58">
        <f>Table22[[#This Row],[Column7]]-Table22[[#This Row],[Column10]]</f>
        <v>0</v>
      </c>
      <c r="L227" s="53">
        <f>(Table22[[#This Row],[Column7]]-(Table22[[#This Row],[Column9]]*Table22[[#This Row],[Column6]]))*0.75</f>
        <v>0</v>
      </c>
      <c r="M227" s="71" t="e">
        <f>(Table22[[#This Row],[Column7]]-(Table22[[#This Row],[Column9]]*Table22[[#This Row],[Column6]]))/Table22[[#This Row],[Column7]]</f>
        <v>#DIV/0!</v>
      </c>
      <c r="N227" s="116"/>
    </row>
    <row r="228" spans="2:14" x14ac:dyDescent="0.35">
      <c r="B228" s="8" t="s">
        <v>364</v>
      </c>
      <c r="C228" s="9" t="s">
        <v>374</v>
      </c>
      <c r="D228" s="10" t="s">
        <v>70</v>
      </c>
      <c r="E228" s="11" t="s">
        <v>399</v>
      </c>
      <c r="F228" s="45"/>
      <c r="G228" s="70"/>
      <c r="H228" s="13" t="s">
        <v>366</v>
      </c>
      <c r="I228" s="13">
        <v>0.25</v>
      </c>
      <c r="J228" s="58">
        <f>Table22[[#This Row],[Column6]]*Table22[[#This Row],[Column9]]</f>
        <v>0</v>
      </c>
      <c r="K228" s="58">
        <f>Table22[[#This Row],[Column7]]-Table22[[#This Row],[Column10]]</f>
        <v>0</v>
      </c>
      <c r="L228" s="53">
        <f>(Table22[[#This Row],[Column7]]-(Table22[[#This Row],[Column9]]*Table22[[#This Row],[Column6]]))*0.75</f>
        <v>0</v>
      </c>
      <c r="M228" s="71" t="e">
        <f>(Table22[[#This Row],[Column7]]-(Table22[[#This Row],[Column9]]*Table22[[#This Row],[Column6]]))/Table22[[#This Row],[Column7]]</f>
        <v>#DIV/0!</v>
      </c>
      <c r="N228" s="116"/>
    </row>
    <row r="229" spans="2:14" x14ac:dyDescent="0.35">
      <c r="B229" s="8" t="s">
        <v>400</v>
      </c>
      <c r="C229" s="9" t="s">
        <v>161</v>
      </c>
      <c r="D229" s="10" t="s">
        <v>70</v>
      </c>
      <c r="E229" s="11" t="s">
        <v>401</v>
      </c>
      <c r="F229" s="45"/>
      <c r="G229" s="70"/>
      <c r="H229" s="13" t="s">
        <v>402</v>
      </c>
      <c r="I229" s="13">
        <v>1.54</v>
      </c>
      <c r="J229" s="58">
        <f>Table22[[#This Row],[Column6]]*Table22[[#This Row],[Column9]]</f>
        <v>0</v>
      </c>
      <c r="K229" s="58">
        <f>Table22[[#This Row],[Column7]]-Table22[[#This Row],[Column10]]</f>
        <v>0</v>
      </c>
      <c r="L229" s="53">
        <f>(Table22[[#This Row],[Column7]]-(Table22[[#This Row],[Column9]]*Table22[[#This Row],[Column6]]))*0.75</f>
        <v>0</v>
      </c>
      <c r="M229" s="71" t="e">
        <f>(Table22[[#This Row],[Column7]]-(Table22[[#This Row],[Column9]]*Table22[[#This Row],[Column6]]))/Table22[[#This Row],[Column7]]</f>
        <v>#DIV/0!</v>
      </c>
      <c r="N229" s="116"/>
    </row>
    <row r="230" spans="2:14" x14ac:dyDescent="0.35">
      <c r="B230" s="8" t="s">
        <v>400</v>
      </c>
      <c r="C230" s="9" t="s">
        <v>161</v>
      </c>
      <c r="D230" s="10" t="s">
        <v>70</v>
      </c>
      <c r="E230" s="11" t="s">
        <v>403</v>
      </c>
      <c r="F230" s="45"/>
      <c r="G230" s="70"/>
      <c r="H230" s="13" t="s">
        <v>402</v>
      </c>
      <c r="I230" s="13">
        <v>1.54</v>
      </c>
      <c r="J230" s="58">
        <f>Table22[[#This Row],[Column6]]*Table22[[#This Row],[Column9]]</f>
        <v>0</v>
      </c>
      <c r="K230" s="58">
        <f>Table22[[#This Row],[Column7]]-Table22[[#This Row],[Column10]]</f>
        <v>0</v>
      </c>
      <c r="L230" s="53">
        <f>(Table22[[#This Row],[Column7]]-(Table22[[#This Row],[Column9]]*Table22[[#This Row],[Column6]]))*0.75</f>
        <v>0</v>
      </c>
      <c r="M230" s="71" t="e">
        <f>(Table22[[#This Row],[Column7]]-(Table22[[#This Row],[Column9]]*Table22[[#This Row],[Column6]]))/Table22[[#This Row],[Column7]]</f>
        <v>#DIV/0!</v>
      </c>
      <c r="N230" s="116"/>
    </row>
    <row r="231" spans="2:14" x14ac:dyDescent="0.35">
      <c r="B231" s="8" t="s">
        <v>400</v>
      </c>
      <c r="C231" s="9" t="s">
        <v>161</v>
      </c>
      <c r="D231" s="10" t="s">
        <v>70</v>
      </c>
      <c r="E231" s="11" t="s">
        <v>404</v>
      </c>
      <c r="F231" s="45"/>
      <c r="G231" s="70"/>
      <c r="H231" s="13" t="s">
        <v>402</v>
      </c>
      <c r="I231" s="13">
        <v>1.54</v>
      </c>
      <c r="J231" s="58">
        <f>Table22[[#This Row],[Column6]]*Table22[[#This Row],[Column9]]</f>
        <v>0</v>
      </c>
      <c r="K231" s="58">
        <f>Table22[[#This Row],[Column7]]-Table22[[#This Row],[Column10]]</f>
        <v>0</v>
      </c>
      <c r="L231" s="53">
        <f>(Table22[[#This Row],[Column7]]-(Table22[[#This Row],[Column9]]*Table22[[#This Row],[Column6]]))*0.75</f>
        <v>0</v>
      </c>
      <c r="M231" s="71" t="e">
        <f>(Table22[[#This Row],[Column7]]-(Table22[[#This Row],[Column9]]*Table22[[#This Row],[Column6]]))/Table22[[#This Row],[Column7]]</f>
        <v>#DIV/0!</v>
      </c>
      <c r="N231" s="116"/>
    </row>
    <row r="232" spans="2:14" x14ac:dyDescent="0.35">
      <c r="B232" s="8" t="s">
        <v>400</v>
      </c>
      <c r="C232" s="9" t="s">
        <v>161</v>
      </c>
      <c r="D232" s="10" t="s">
        <v>70</v>
      </c>
      <c r="E232" s="11" t="s">
        <v>405</v>
      </c>
      <c r="F232" s="45"/>
      <c r="G232" s="70"/>
      <c r="H232" s="13" t="s">
        <v>402</v>
      </c>
      <c r="I232" s="13">
        <v>1.54</v>
      </c>
      <c r="J232" s="58">
        <f>Table22[[#This Row],[Column6]]*Table22[[#This Row],[Column9]]</f>
        <v>0</v>
      </c>
      <c r="K232" s="58">
        <f>Table22[[#This Row],[Column7]]-Table22[[#This Row],[Column10]]</f>
        <v>0</v>
      </c>
      <c r="L232" s="53">
        <f>(Table22[[#This Row],[Column7]]-(Table22[[#This Row],[Column9]]*Table22[[#This Row],[Column6]]))*0.75</f>
        <v>0</v>
      </c>
      <c r="M232" s="71" t="e">
        <f>(Table22[[#This Row],[Column7]]-(Table22[[#This Row],[Column9]]*Table22[[#This Row],[Column6]]))/Table22[[#This Row],[Column7]]</f>
        <v>#DIV/0!</v>
      </c>
      <c r="N232" s="116"/>
    </row>
    <row r="233" spans="2:14" x14ac:dyDescent="0.35">
      <c r="B233" s="8" t="s">
        <v>400</v>
      </c>
      <c r="C233" s="9" t="s">
        <v>161</v>
      </c>
      <c r="D233" s="10" t="s">
        <v>70</v>
      </c>
      <c r="E233" s="11" t="s">
        <v>406</v>
      </c>
      <c r="F233" s="45"/>
      <c r="G233" s="70"/>
      <c r="H233" s="13" t="s">
        <v>402</v>
      </c>
      <c r="I233" s="13">
        <v>1.54</v>
      </c>
      <c r="J233" s="58">
        <f>Table22[[#This Row],[Column6]]*Table22[[#This Row],[Column9]]</f>
        <v>0</v>
      </c>
      <c r="K233" s="58">
        <f>Table22[[#This Row],[Column7]]-Table22[[#This Row],[Column10]]</f>
        <v>0</v>
      </c>
      <c r="L233" s="53">
        <f>(Table22[[#This Row],[Column7]]-(Table22[[#This Row],[Column9]]*Table22[[#This Row],[Column6]]))*0.75</f>
        <v>0</v>
      </c>
      <c r="M233" s="71" t="e">
        <f>(Table22[[#This Row],[Column7]]-(Table22[[#This Row],[Column9]]*Table22[[#This Row],[Column6]]))/Table22[[#This Row],[Column7]]</f>
        <v>#DIV/0!</v>
      </c>
      <c r="N233" s="116"/>
    </row>
    <row r="234" spans="2:14" x14ac:dyDescent="0.35">
      <c r="B234" s="8" t="s">
        <v>400</v>
      </c>
      <c r="C234" s="9" t="s">
        <v>161</v>
      </c>
      <c r="D234" s="10" t="s">
        <v>70</v>
      </c>
      <c r="E234" s="11" t="s">
        <v>407</v>
      </c>
      <c r="F234" s="45"/>
      <c r="G234" s="70"/>
      <c r="H234" s="13" t="s">
        <v>402</v>
      </c>
      <c r="I234" s="13">
        <v>1.54</v>
      </c>
      <c r="J234" s="58">
        <f>Table22[[#This Row],[Column6]]*Table22[[#This Row],[Column9]]</f>
        <v>0</v>
      </c>
      <c r="K234" s="58">
        <f>Table22[[#This Row],[Column7]]-Table22[[#This Row],[Column10]]</f>
        <v>0</v>
      </c>
      <c r="L234" s="53">
        <f>(Table22[[#This Row],[Column7]]-(Table22[[#This Row],[Column9]]*Table22[[#This Row],[Column6]]))*0.75</f>
        <v>0</v>
      </c>
      <c r="M234" s="71" t="e">
        <f>(Table22[[#This Row],[Column7]]-(Table22[[#This Row],[Column9]]*Table22[[#This Row],[Column6]]))/Table22[[#This Row],[Column7]]</f>
        <v>#DIV/0!</v>
      </c>
      <c r="N234" s="116"/>
    </row>
    <row r="235" spans="2:14" x14ac:dyDescent="0.35">
      <c r="B235" s="8" t="s">
        <v>408</v>
      </c>
      <c r="C235" s="9" t="s">
        <v>158</v>
      </c>
      <c r="D235" s="10" t="s">
        <v>182</v>
      </c>
      <c r="E235" s="11" t="s">
        <v>409</v>
      </c>
      <c r="F235" s="45"/>
      <c r="G235" s="70"/>
      <c r="H235" s="13" t="s">
        <v>410</v>
      </c>
      <c r="I235" s="13">
        <v>8.02</v>
      </c>
      <c r="J235" s="58">
        <f>Table22[[#This Row],[Column6]]*Table22[[#This Row],[Column9]]</f>
        <v>0</v>
      </c>
      <c r="K235" s="58">
        <f>Table22[[#This Row],[Column7]]-Table22[[#This Row],[Column10]]</f>
        <v>0</v>
      </c>
      <c r="L235" s="53">
        <f>(Table22[[#This Row],[Column7]]-(Table22[[#This Row],[Column9]]*Table22[[#This Row],[Column6]]))*0.75</f>
        <v>0</v>
      </c>
      <c r="M235" s="71" t="e">
        <f>(Table22[[#This Row],[Column7]]-(Table22[[#This Row],[Column9]]*Table22[[#This Row],[Column6]]))/Table22[[#This Row],[Column7]]</f>
        <v>#DIV/0!</v>
      </c>
      <c r="N235" s="116"/>
    </row>
    <row r="236" spans="2:14" x14ac:dyDescent="0.35">
      <c r="B236" s="8" t="s">
        <v>411</v>
      </c>
      <c r="C236" s="9" t="s">
        <v>308</v>
      </c>
      <c r="D236" s="10" t="s">
        <v>153</v>
      </c>
      <c r="E236" s="11" t="s">
        <v>412</v>
      </c>
      <c r="F236" s="45"/>
      <c r="G236" s="70"/>
      <c r="H236" s="13" t="s">
        <v>413</v>
      </c>
      <c r="I236" s="13">
        <v>1.44</v>
      </c>
      <c r="J236" s="58">
        <f>Table22[[#This Row],[Column6]]*Table22[[#This Row],[Column9]]</f>
        <v>0</v>
      </c>
      <c r="K236" s="58">
        <f>Table22[[#This Row],[Column7]]-Table22[[#This Row],[Column10]]</f>
        <v>0</v>
      </c>
      <c r="L236" s="53">
        <f>(Table22[[#This Row],[Column7]]-(Table22[[#This Row],[Column9]]*Table22[[#This Row],[Column6]]))*0.75</f>
        <v>0</v>
      </c>
      <c r="M236" s="71" t="e">
        <f>(Table22[[#This Row],[Column7]]-(Table22[[#This Row],[Column9]]*Table22[[#This Row],[Column6]]))/Table22[[#This Row],[Column7]]</f>
        <v>#DIV/0!</v>
      </c>
      <c r="N236" s="116"/>
    </row>
    <row r="237" spans="2:14" x14ac:dyDescent="0.35">
      <c r="B237" s="8" t="s">
        <v>411</v>
      </c>
      <c r="C237" s="9" t="s">
        <v>414</v>
      </c>
      <c r="D237" s="10" t="s">
        <v>153</v>
      </c>
      <c r="E237" s="11" t="s">
        <v>415</v>
      </c>
      <c r="F237" s="45"/>
      <c r="G237" s="70"/>
      <c r="H237" s="13" t="s">
        <v>413</v>
      </c>
      <c r="I237" s="13">
        <v>1.44</v>
      </c>
      <c r="J237" s="58">
        <f>Table22[[#This Row],[Column6]]*Table22[[#This Row],[Column9]]</f>
        <v>0</v>
      </c>
      <c r="K237" s="58">
        <f>Table22[[#This Row],[Column7]]-Table22[[#This Row],[Column10]]</f>
        <v>0</v>
      </c>
      <c r="L237" s="53">
        <f>(Table22[[#This Row],[Column7]]-(Table22[[#This Row],[Column9]]*Table22[[#This Row],[Column6]]))*0.75</f>
        <v>0</v>
      </c>
      <c r="M237" s="71" t="e">
        <f>(Table22[[#This Row],[Column7]]-(Table22[[#This Row],[Column9]]*Table22[[#This Row],[Column6]]))/Table22[[#This Row],[Column7]]</f>
        <v>#DIV/0!</v>
      </c>
      <c r="N237" s="116"/>
    </row>
    <row r="238" spans="2:14" x14ac:dyDescent="0.35">
      <c r="B238" s="8" t="s">
        <v>411</v>
      </c>
      <c r="C238" s="9" t="s">
        <v>416</v>
      </c>
      <c r="D238" s="10" t="s">
        <v>153</v>
      </c>
      <c r="E238" s="11" t="s">
        <v>417</v>
      </c>
      <c r="F238" s="45"/>
      <c r="G238" s="70"/>
      <c r="H238" s="13" t="s">
        <v>413</v>
      </c>
      <c r="I238" s="13">
        <v>1.44</v>
      </c>
      <c r="J238" s="58">
        <f>Table22[[#This Row],[Column6]]*Table22[[#This Row],[Column9]]</f>
        <v>0</v>
      </c>
      <c r="K238" s="58">
        <f>Table22[[#This Row],[Column7]]-Table22[[#This Row],[Column10]]</f>
        <v>0</v>
      </c>
      <c r="L238" s="53">
        <f>(Table22[[#This Row],[Column7]]-(Table22[[#This Row],[Column9]]*Table22[[#This Row],[Column6]]))*0.75</f>
        <v>0</v>
      </c>
      <c r="M238" s="71" t="e">
        <f>(Table22[[#This Row],[Column7]]-(Table22[[#This Row],[Column9]]*Table22[[#This Row],[Column6]]))/Table22[[#This Row],[Column7]]</f>
        <v>#DIV/0!</v>
      </c>
      <c r="N238" s="116"/>
    </row>
    <row r="239" spans="2:14" x14ac:dyDescent="0.35">
      <c r="B239" s="8" t="s">
        <v>411</v>
      </c>
      <c r="C239" s="9" t="s">
        <v>418</v>
      </c>
      <c r="D239" s="10" t="s">
        <v>153</v>
      </c>
      <c r="E239" s="11" t="s">
        <v>419</v>
      </c>
      <c r="F239" s="45"/>
      <c r="G239" s="70"/>
      <c r="H239" s="13" t="s">
        <v>413</v>
      </c>
      <c r="I239" s="13">
        <v>1.44</v>
      </c>
      <c r="J239" s="58">
        <f>Table22[[#This Row],[Column6]]*Table22[[#This Row],[Column9]]</f>
        <v>0</v>
      </c>
      <c r="K239" s="58">
        <f>Table22[[#This Row],[Column7]]-Table22[[#This Row],[Column10]]</f>
        <v>0</v>
      </c>
      <c r="L239" s="53">
        <f>(Table22[[#This Row],[Column7]]-(Table22[[#This Row],[Column9]]*Table22[[#This Row],[Column6]]))*0.75</f>
        <v>0</v>
      </c>
      <c r="M239" s="71" t="e">
        <f>(Table22[[#This Row],[Column7]]-(Table22[[#This Row],[Column9]]*Table22[[#This Row],[Column6]]))/Table22[[#This Row],[Column7]]</f>
        <v>#DIV/0!</v>
      </c>
      <c r="N239" s="116"/>
    </row>
    <row r="240" spans="2:14" x14ac:dyDescent="0.35">
      <c r="B240" s="8" t="s">
        <v>411</v>
      </c>
      <c r="C240" s="9" t="s">
        <v>418</v>
      </c>
      <c r="D240" s="10" t="s">
        <v>153</v>
      </c>
      <c r="E240" s="11" t="s">
        <v>420</v>
      </c>
      <c r="F240" s="45"/>
      <c r="G240" s="70"/>
      <c r="H240" s="13" t="s">
        <v>413</v>
      </c>
      <c r="I240" s="13">
        <v>1.44</v>
      </c>
      <c r="J240" s="58">
        <f>Table22[[#This Row],[Column6]]*Table22[[#This Row],[Column9]]</f>
        <v>0</v>
      </c>
      <c r="K240" s="58">
        <f>Table22[[#This Row],[Column7]]-Table22[[#This Row],[Column10]]</f>
        <v>0</v>
      </c>
      <c r="L240" s="53">
        <f>(Table22[[#This Row],[Column7]]-(Table22[[#This Row],[Column9]]*Table22[[#This Row],[Column6]]))*0.75</f>
        <v>0</v>
      </c>
      <c r="M240" s="71" t="e">
        <f>(Table22[[#This Row],[Column7]]-(Table22[[#This Row],[Column9]]*Table22[[#This Row],[Column6]]))/Table22[[#This Row],[Column7]]</f>
        <v>#DIV/0!</v>
      </c>
      <c r="N240" s="116"/>
    </row>
    <row r="241" spans="2:14" x14ac:dyDescent="0.35">
      <c r="B241" s="8" t="s">
        <v>421</v>
      </c>
      <c r="C241" s="9" t="s">
        <v>422</v>
      </c>
      <c r="D241" s="10" t="s">
        <v>423</v>
      </c>
      <c r="E241" s="11" t="s">
        <v>424</v>
      </c>
      <c r="F241" s="45"/>
      <c r="G241" s="70"/>
      <c r="H241" s="13" t="s">
        <v>425</v>
      </c>
      <c r="I241" s="13">
        <v>0.1</v>
      </c>
      <c r="J241" s="58">
        <f>Table22[[#This Row],[Column6]]*Table22[[#This Row],[Column9]]</f>
        <v>0</v>
      </c>
      <c r="K241" s="58">
        <f>Table22[[#This Row],[Column7]]-Table22[[#This Row],[Column10]]</f>
        <v>0</v>
      </c>
      <c r="L241" s="53">
        <f>(Table22[[#This Row],[Column7]]-(Table22[[#This Row],[Column9]]*Table22[[#This Row],[Column6]]))*0.75</f>
        <v>0</v>
      </c>
      <c r="M241" s="71" t="e">
        <f>(Table22[[#This Row],[Column7]]-(Table22[[#This Row],[Column9]]*Table22[[#This Row],[Column6]]))/Table22[[#This Row],[Column7]]</f>
        <v>#DIV/0!</v>
      </c>
      <c r="N241" s="116"/>
    </row>
    <row r="242" spans="2:14" x14ac:dyDescent="0.35">
      <c r="B242" s="8" t="s">
        <v>421</v>
      </c>
      <c r="C242" s="9" t="s">
        <v>426</v>
      </c>
      <c r="D242" s="10" t="s">
        <v>427</v>
      </c>
      <c r="E242" s="11" t="s">
        <v>428</v>
      </c>
      <c r="F242" s="45"/>
      <c r="G242" s="70"/>
      <c r="H242" s="13" t="s">
        <v>425</v>
      </c>
      <c r="I242" s="13">
        <v>0.1</v>
      </c>
      <c r="J242" s="58">
        <f>Table22[[#This Row],[Column6]]*Table22[[#This Row],[Column9]]</f>
        <v>0</v>
      </c>
      <c r="K242" s="58">
        <f>Table22[[#This Row],[Column7]]-Table22[[#This Row],[Column10]]</f>
        <v>0</v>
      </c>
      <c r="L242" s="53">
        <f>(Table22[[#This Row],[Column7]]-(Table22[[#This Row],[Column9]]*Table22[[#This Row],[Column6]]))*0.75</f>
        <v>0</v>
      </c>
      <c r="M242" s="71" t="e">
        <f>(Table22[[#This Row],[Column7]]-(Table22[[#This Row],[Column9]]*Table22[[#This Row],[Column6]]))/Table22[[#This Row],[Column7]]</f>
        <v>#DIV/0!</v>
      </c>
      <c r="N242" s="116"/>
    </row>
    <row r="243" spans="2:14" x14ac:dyDescent="0.35">
      <c r="B243" s="8" t="s">
        <v>421</v>
      </c>
      <c r="C243" s="9" t="s">
        <v>429</v>
      </c>
      <c r="D243" s="10" t="s">
        <v>430</v>
      </c>
      <c r="E243" s="11" t="s">
        <v>431</v>
      </c>
      <c r="F243" s="45"/>
      <c r="G243" s="70"/>
      <c r="H243" s="13" t="s">
        <v>425</v>
      </c>
      <c r="I243" s="13">
        <v>0.1</v>
      </c>
      <c r="J243" s="58">
        <f>Table22[[#This Row],[Column6]]*Table22[[#This Row],[Column9]]</f>
        <v>0</v>
      </c>
      <c r="K243" s="58">
        <f>Table22[[#This Row],[Column7]]-Table22[[#This Row],[Column10]]</f>
        <v>0</v>
      </c>
      <c r="L243" s="53">
        <f>(Table22[[#This Row],[Column7]]-(Table22[[#This Row],[Column9]]*Table22[[#This Row],[Column6]]))*0.75</f>
        <v>0</v>
      </c>
      <c r="M243" s="71" t="e">
        <f>(Table22[[#This Row],[Column7]]-(Table22[[#This Row],[Column9]]*Table22[[#This Row],[Column6]]))/Table22[[#This Row],[Column7]]</f>
        <v>#DIV/0!</v>
      </c>
      <c r="N243" s="116"/>
    </row>
    <row r="244" spans="2:14" x14ac:dyDescent="0.35">
      <c r="B244" s="8" t="s">
        <v>421</v>
      </c>
      <c r="C244" s="9" t="s">
        <v>432</v>
      </c>
      <c r="D244" s="10" t="s">
        <v>433</v>
      </c>
      <c r="E244" s="11" t="s">
        <v>434</v>
      </c>
      <c r="F244" s="45"/>
      <c r="G244" s="70"/>
      <c r="H244" s="13" t="s">
        <v>425</v>
      </c>
      <c r="I244" s="13">
        <v>0.1</v>
      </c>
      <c r="J244" s="58">
        <f>Table22[[#This Row],[Column6]]*Table22[[#This Row],[Column9]]</f>
        <v>0</v>
      </c>
      <c r="K244" s="58">
        <f>Table22[[#This Row],[Column7]]-Table22[[#This Row],[Column10]]</f>
        <v>0</v>
      </c>
      <c r="L244" s="53">
        <f>(Table22[[#This Row],[Column7]]-(Table22[[#This Row],[Column9]]*Table22[[#This Row],[Column6]]))*0.75</f>
        <v>0</v>
      </c>
      <c r="M244" s="71" t="e">
        <f>(Table22[[#This Row],[Column7]]-(Table22[[#This Row],[Column9]]*Table22[[#This Row],[Column6]]))/Table22[[#This Row],[Column7]]</f>
        <v>#DIV/0!</v>
      </c>
      <c r="N244" s="116"/>
    </row>
    <row r="245" spans="2:14" x14ac:dyDescent="0.35">
      <c r="B245" s="8" t="s">
        <v>421</v>
      </c>
      <c r="C245" s="9" t="s">
        <v>435</v>
      </c>
      <c r="D245" s="10" t="s">
        <v>436</v>
      </c>
      <c r="E245" s="11" t="s">
        <v>437</v>
      </c>
      <c r="F245" s="45"/>
      <c r="G245" s="70"/>
      <c r="H245" s="13" t="s">
        <v>425</v>
      </c>
      <c r="I245" s="13">
        <v>0.1</v>
      </c>
      <c r="J245" s="58">
        <f>Table22[[#This Row],[Column6]]*Table22[[#This Row],[Column9]]</f>
        <v>0</v>
      </c>
      <c r="K245" s="58">
        <f>Table22[[#This Row],[Column7]]-Table22[[#This Row],[Column10]]</f>
        <v>0</v>
      </c>
      <c r="L245" s="53">
        <f>(Table22[[#This Row],[Column7]]-(Table22[[#This Row],[Column9]]*Table22[[#This Row],[Column6]]))*0.75</f>
        <v>0</v>
      </c>
      <c r="M245" s="71" t="e">
        <f>(Table22[[#This Row],[Column7]]-(Table22[[#This Row],[Column9]]*Table22[[#This Row],[Column6]]))/Table22[[#This Row],[Column7]]</f>
        <v>#DIV/0!</v>
      </c>
      <c r="N245" s="116"/>
    </row>
    <row r="246" spans="2:14" x14ac:dyDescent="0.35">
      <c r="B246" s="8" t="s">
        <v>421</v>
      </c>
      <c r="C246" s="9" t="s">
        <v>438</v>
      </c>
      <c r="D246" s="10" t="s">
        <v>439</v>
      </c>
      <c r="E246" s="11" t="s">
        <v>440</v>
      </c>
      <c r="F246" s="45"/>
      <c r="G246" s="70"/>
      <c r="H246" s="13" t="s">
        <v>425</v>
      </c>
      <c r="I246" s="13">
        <v>0.1</v>
      </c>
      <c r="J246" s="58">
        <f>Table22[[#This Row],[Column6]]*Table22[[#This Row],[Column9]]</f>
        <v>0</v>
      </c>
      <c r="K246" s="58">
        <f>Table22[[#This Row],[Column7]]-Table22[[#This Row],[Column10]]</f>
        <v>0</v>
      </c>
      <c r="L246" s="53">
        <f>(Table22[[#This Row],[Column7]]-(Table22[[#This Row],[Column9]]*Table22[[#This Row],[Column6]]))*0.75</f>
        <v>0</v>
      </c>
      <c r="M246" s="71" t="e">
        <f>(Table22[[#This Row],[Column7]]-(Table22[[#This Row],[Column9]]*Table22[[#This Row],[Column6]]))/Table22[[#This Row],[Column7]]</f>
        <v>#DIV/0!</v>
      </c>
      <c r="N246" s="116"/>
    </row>
    <row r="247" spans="2:14" x14ac:dyDescent="0.35">
      <c r="B247" s="8" t="s">
        <v>421</v>
      </c>
      <c r="C247" s="9" t="s">
        <v>441</v>
      </c>
      <c r="D247" s="10" t="s">
        <v>439</v>
      </c>
      <c r="E247" s="11" t="s">
        <v>442</v>
      </c>
      <c r="F247" s="45"/>
      <c r="G247" s="70"/>
      <c r="H247" s="13" t="s">
        <v>425</v>
      </c>
      <c r="I247" s="13">
        <v>0.1</v>
      </c>
      <c r="J247" s="58">
        <f>Table22[[#This Row],[Column6]]*Table22[[#This Row],[Column9]]</f>
        <v>0</v>
      </c>
      <c r="K247" s="58">
        <f>Table22[[#This Row],[Column7]]-Table22[[#This Row],[Column10]]</f>
        <v>0</v>
      </c>
      <c r="L247" s="53">
        <f>(Table22[[#This Row],[Column7]]-(Table22[[#This Row],[Column9]]*Table22[[#This Row],[Column6]]))*0.75</f>
        <v>0</v>
      </c>
      <c r="M247" s="71" t="e">
        <f>(Table22[[#This Row],[Column7]]-(Table22[[#This Row],[Column9]]*Table22[[#This Row],[Column6]]))/Table22[[#This Row],[Column7]]</f>
        <v>#DIV/0!</v>
      </c>
      <c r="N247" s="116"/>
    </row>
    <row r="248" spans="2:14" x14ac:dyDescent="0.35">
      <c r="B248" s="8" t="s">
        <v>421</v>
      </c>
      <c r="C248" s="9" t="s">
        <v>443</v>
      </c>
      <c r="D248" s="10" t="s">
        <v>444</v>
      </c>
      <c r="E248" s="11" t="s">
        <v>445</v>
      </c>
      <c r="F248" s="45"/>
      <c r="G248" s="70"/>
      <c r="H248" s="13" t="s">
        <v>425</v>
      </c>
      <c r="I248" s="13">
        <v>0.1</v>
      </c>
      <c r="J248" s="58">
        <f>Table22[[#This Row],[Column6]]*Table22[[#This Row],[Column9]]</f>
        <v>0</v>
      </c>
      <c r="K248" s="58">
        <f>Table22[[#This Row],[Column7]]-Table22[[#This Row],[Column10]]</f>
        <v>0</v>
      </c>
      <c r="L248" s="53">
        <f>(Table22[[#This Row],[Column7]]-(Table22[[#This Row],[Column9]]*Table22[[#This Row],[Column6]]))*0.75</f>
        <v>0</v>
      </c>
      <c r="M248" s="71" t="e">
        <f>(Table22[[#This Row],[Column7]]-(Table22[[#This Row],[Column9]]*Table22[[#This Row],[Column6]]))/Table22[[#This Row],[Column7]]</f>
        <v>#DIV/0!</v>
      </c>
      <c r="N248" s="116"/>
    </row>
    <row r="249" spans="2:14" x14ac:dyDescent="0.35">
      <c r="B249" s="8" t="s">
        <v>421</v>
      </c>
      <c r="C249" s="9" t="s">
        <v>446</v>
      </c>
      <c r="D249" s="10" t="s">
        <v>447</v>
      </c>
      <c r="E249" s="11">
        <v>75854030730</v>
      </c>
      <c r="F249" s="45"/>
      <c r="G249" s="70"/>
      <c r="H249" s="13" t="s">
        <v>425</v>
      </c>
      <c r="I249" s="13">
        <v>0.1</v>
      </c>
      <c r="J249" s="58">
        <f>Table22[[#This Row],[Column6]]*Table22[[#This Row],[Column9]]</f>
        <v>0</v>
      </c>
      <c r="K249" s="58">
        <f>Table22[[#This Row],[Column7]]-Table22[[#This Row],[Column10]]</f>
        <v>0</v>
      </c>
      <c r="L249" s="53">
        <f>(Table22[[#This Row],[Column7]]-(Table22[[#This Row],[Column9]]*Table22[[#This Row],[Column6]]))*0.75</f>
        <v>0</v>
      </c>
      <c r="M249" s="71" t="e">
        <f>(Table22[[#This Row],[Column7]]-(Table22[[#This Row],[Column9]]*Table22[[#This Row],[Column6]]))/Table22[[#This Row],[Column7]]</f>
        <v>#DIV/0!</v>
      </c>
      <c r="N249" s="116"/>
    </row>
    <row r="250" spans="2:14" x14ac:dyDescent="0.35">
      <c r="B250" s="8" t="s">
        <v>448</v>
      </c>
      <c r="C250" s="9" t="s">
        <v>236</v>
      </c>
      <c r="D250" s="10" t="s">
        <v>153</v>
      </c>
      <c r="E250" s="11" t="s">
        <v>449</v>
      </c>
      <c r="F250" s="45"/>
      <c r="G250" s="70"/>
      <c r="H250" s="13" t="s">
        <v>413</v>
      </c>
      <c r="I250" s="13">
        <v>1.44</v>
      </c>
      <c r="J250" s="58">
        <f>Table22[[#This Row],[Column6]]*Table22[[#This Row],[Column9]]</f>
        <v>0</v>
      </c>
      <c r="K250" s="58">
        <f>Table22[[#This Row],[Column7]]-Table22[[#This Row],[Column10]]</f>
        <v>0</v>
      </c>
      <c r="L250" s="53">
        <f>(Table22[[#This Row],[Column7]]-(Table22[[#This Row],[Column9]]*Table22[[#This Row],[Column6]]))*0.75</f>
        <v>0</v>
      </c>
      <c r="M250" s="71" t="e">
        <f>(Table22[[#This Row],[Column7]]-(Table22[[#This Row],[Column9]]*Table22[[#This Row],[Column6]]))/Table22[[#This Row],[Column7]]</f>
        <v>#DIV/0!</v>
      </c>
      <c r="N250" s="116"/>
    </row>
    <row r="251" spans="2:14" x14ac:dyDescent="0.35">
      <c r="B251" s="8" t="s">
        <v>448</v>
      </c>
      <c r="C251" s="9" t="s">
        <v>275</v>
      </c>
      <c r="D251" s="10" t="s">
        <v>153</v>
      </c>
      <c r="E251" s="11" t="s">
        <v>450</v>
      </c>
      <c r="F251" s="45"/>
      <c r="G251" s="70"/>
      <c r="H251" s="13" t="s">
        <v>413</v>
      </c>
      <c r="I251" s="13">
        <v>1.44</v>
      </c>
      <c r="J251" s="58">
        <f>Table22[[#This Row],[Column6]]*Table22[[#This Row],[Column9]]</f>
        <v>0</v>
      </c>
      <c r="K251" s="58">
        <f>Table22[[#This Row],[Column7]]-Table22[[#This Row],[Column10]]</f>
        <v>0</v>
      </c>
      <c r="L251" s="53">
        <f>(Table22[[#This Row],[Column7]]-(Table22[[#This Row],[Column9]]*Table22[[#This Row],[Column6]]))*0.75</f>
        <v>0</v>
      </c>
      <c r="M251" s="71" t="e">
        <f>(Table22[[#This Row],[Column7]]-(Table22[[#This Row],[Column9]]*Table22[[#This Row],[Column6]]))/Table22[[#This Row],[Column7]]</f>
        <v>#DIV/0!</v>
      </c>
      <c r="N251" s="116"/>
    </row>
    <row r="252" spans="2:14" x14ac:dyDescent="0.35">
      <c r="B252" s="8" t="s">
        <v>448</v>
      </c>
      <c r="C252" s="9" t="s">
        <v>451</v>
      </c>
      <c r="D252" s="10" t="s">
        <v>153</v>
      </c>
      <c r="E252" s="11" t="s">
        <v>452</v>
      </c>
      <c r="F252" s="45"/>
      <c r="G252" s="70"/>
      <c r="H252" s="13" t="s">
        <v>413</v>
      </c>
      <c r="I252" s="13">
        <v>1.44</v>
      </c>
      <c r="J252" s="58">
        <f>Table22[[#This Row],[Column6]]*Table22[[#This Row],[Column9]]</f>
        <v>0</v>
      </c>
      <c r="K252" s="58">
        <f>Table22[[#This Row],[Column7]]-Table22[[#This Row],[Column10]]</f>
        <v>0</v>
      </c>
      <c r="L252" s="53">
        <f>(Table22[[#This Row],[Column7]]-(Table22[[#This Row],[Column9]]*Table22[[#This Row],[Column6]]))*0.75</f>
        <v>0</v>
      </c>
      <c r="M252" s="71" t="e">
        <f>(Table22[[#This Row],[Column7]]-(Table22[[#This Row],[Column9]]*Table22[[#This Row],[Column6]]))/Table22[[#This Row],[Column7]]</f>
        <v>#DIV/0!</v>
      </c>
      <c r="N252" s="116"/>
    </row>
    <row r="253" spans="2:14" x14ac:dyDescent="0.35">
      <c r="B253" s="8" t="s">
        <v>453</v>
      </c>
      <c r="C253" s="9" t="s">
        <v>111</v>
      </c>
      <c r="D253" s="10" t="s">
        <v>171</v>
      </c>
      <c r="E253" s="11" t="s">
        <v>454</v>
      </c>
      <c r="F253" s="45"/>
      <c r="G253" s="70"/>
      <c r="H253" s="13" t="s">
        <v>199</v>
      </c>
      <c r="I253" s="13">
        <v>34.200000000000003</v>
      </c>
      <c r="J253" s="58">
        <f>Table22[[#This Row],[Column6]]*Table22[[#This Row],[Column9]]</f>
        <v>0</v>
      </c>
      <c r="K253" s="58">
        <f>Table22[[#This Row],[Column7]]-Table22[[#This Row],[Column10]]</f>
        <v>0</v>
      </c>
      <c r="L253" s="53">
        <f>(Table22[[#This Row],[Column7]]-(Table22[[#This Row],[Column9]]*Table22[[#This Row],[Column6]]))*0.75</f>
        <v>0</v>
      </c>
      <c r="M253" s="71" t="e">
        <f>(Table22[[#This Row],[Column7]]-(Table22[[#This Row],[Column9]]*Table22[[#This Row],[Column6]]))/Table22[[#This Row],[Column7]]</f>
        <v>#DIV/0!</v>
      </c>
      <c r="N253" s="116"/>
    </row>
    <row r="254" spans="2:14" x14ac:dyDescent="0.35">
      <c r="B254" s="8" t="s">
        <v>455</v>
      </c>
      <c r="C254" s="9" t="s">
        <v>456</v>
      </c>
      <c r="D254" s="10" t="s">
        <v>70</v>
      </c>
      <c r="E254" s="11" t="s">
        <v>457</v>
      </c>
      <c r="F254" s="45"/>
      <c r="G254" s="70"/>
      <c r="H254" s="13" t="s">
        <v>458</v>
      </c>
      <c r="I254" s="13">
        <v>6.46</v>
      </c>
      <c r="J254" s="58">
        <f>Table22[[#This Row],[Column6]]*Table22[[#This Row],[Column9]]</f>
        <v>0</v>
      </c>
      <c r="K254" s="58">
        <f>Table22[[#This Row],[Column7]]-Table22[[#This Row],[Column10]]</f>
        <v>0</v>
      </c>
      <c r="L254" s="53">
        <f>(Table22[[#This Row],[Column7]]-(Table22[[#This Row],[Column9]]*Table22[[#This Row],[Column6]]))*0.75</f>
        <v>0</v>
      </c>
      <c r="M254" s="71" t="e">
        <f>(Table22[[#This Row],[Column7]]-(Table22[[#This Row],[Column9]]*Table22[[#This Row],[Column6]]))/Table22[[#This Row],[Column7]]</f>
        <v>#DIV/0!</v>
      </c>
      <c r="N254" s="116"/>
    </row>
    <row r="255" spans="2:14" x14ac:dyDescent="0.35">
      <c r="B255" s="8" t="s">
        <v>455</v>
      </c>
      <c r="C255" s="9" t="s">
        <v>456</v>
      </c>
      <c r="D255" s="10" t="s">
        <v>70</v>
      </c>
      <c r="E255" s="11" t="s">
        <v>459</v>
      </c>
      <c r="F255" s="45"/>
      <c r="G255" s="70"/>
      <c r="H255" s="13" t="s">
        <v>458</v>
      </c>
      <c r="I255" s="13">
        <v>6.46</v>
      </c>
      <c r="J255" s="58">
        <f>Table22[[#This Row],[Column6]]*Table22[[#This Row],[Column9]]</f>
        <v>0</v>
      </c>
      <c r="K255" s="58">
        <f>Table22[[#This Row],[Column7]]-Table22[[#This Row],[Column10]]</f>
        <v>0</v>
      </c>
      <c r="L255" s="53">
        <f>(Table22[[#This Row],[Column7]]-(Table22[[#This Row],[Column9]]*Table22[[#This Row],[Column6]]))*0.75</f>
        <v>0</v>
      </c>
      <c r="M255" s="71" t="e">
        <f>(Table22[[#This Row],[Column7]]-(Table22[[#This Row],[Column9]]*Table22[[#This Row],[Column6]]))/Table22[[#This Row],[Column7]]</f>
        <v>#DIV/0!</v>
      </c>
      <c r="N255" s="116"/>
    </row>
    <row r="256" spans="2:14" x14ac:dyDescent="0.35">
      <c r="B256" s="8" t="s">
        <v>455</v>
      </c>
      <c r="C256" s="9" t="s">
        <v>158</v>
      </c>
      <c r="D256" s="10" t="s">
        <v>70</v>
      </c>
      <c r="E256" s="11" t="s">
        <v>460</v>
      </c>
      <c r="F256" s="45"/>
      <c r="G256" s="70"/>
      <c r="H256" s="13" t="s">
        <v>458</v>
      </c>
      <c r="I256" s="13">
        <v>6.46</v>
      </c>
      <c r="J256" s="58">
        <f>Table22[[#This Row],[Column6]]*Table22[[#This Row],[Column9]]</f>
        <v>0</v>
      </c>
      <c r="K256" s="58">
        <f>Table22[[#This Row],[Column7]]-Table22[[#This Row],[Column10]]</f>
        <v>0</v>
      </c>
      <c r="L256" s="53">
        <f>(Table22[[#This Row],[Column7]]-(Table22[[#This Row],[Column9]]*Table22[[#This Row],[Column6]]))*0.75</f>
        <v>0</v>
      </c>
      <c r="M256" s="71" t="e">
        <f>(Table22[[#This Row],[Column7]]-(Table22[[#This Row],[Column9]]*Table22[[#This Row],[Column6]]))/Table22[[#This Row],[Column7]]</f>
        <v>#DIV/0!</v>
      </c>
      <c r="N256" s="116"/>
    </row>
    <row r="257" spans="2:14" x14ac:dyDescent="0.35">
      <c r="B257" s="8" t="s">
        <v>455</v>
      </c>
      <c r="C257" s="9" t="s">
        <v>158</v>
      </c>
      <c r="D257" s="10" t="s">
        <v>70</v>
      </c>
      <c r="E257" s="11" t="s">
        <v>461</v>
      </c>
      <c r="F257" s="45"/>
      <c r="G257" s="70"/>
      <c r="H257" s="13" t="s">
        <v>458</v>
      </c>
      <c r="I257" s="13">
        <v>6.46</v>
      </c>
      <c r="J257" s="58">
        <f>Table22[[#This Row],[Column6]]*Table22[[#This Row],[Column9]]</f>
        <v>0</v>
      </c>
      <c r="K257" s="58">
        <f>Table22[[#This Row],[Column7]]-Table22[[#This Row],[Column10]]</f>
        <v>0</v>
      </c>
      <c r="L257" s="53">
        <f>(Table22[[#This Row],[Column7]]-(Table22[[#This Row],[Column9]]*Table22[[#This Row],[Column6]]))*0.75</f>
        <v>0</v>
      </c>
      <c r="M257" s="71" t="e">
        <f>(Table22[[#This Row],[Column7]]-(Table22[[#This Row],[Column9]]*Table22[[#This Row],[Column6]]))/Table22[[#This Row],[Column7]]</f>
        <v>#DIV/0!</v>
      </c>
      <c r="N257" s="116"/>
    </row>
    <row r="258" spans="2:14" x14ac:dyDescent="0.35">
      <c r="B258" s="8" t="s">
        <v>455</v>
      </c>
      <c r="C258" s="9" t="s">
        <v>462</v>
      </c>
      <c r="D258" s="10" t="s">
        <v>70</v>
      </c>
      <c r="E258" s="11" t="s">
        <v>463</v>
      </c>
      <c r="F258" s="45"/>
      <c r="G258" s="70"/>
      <c r="H258" s="13" t="s">
        <v>458</v>
      </c>
      <c r="I258" s="13">
        <v>6.46</v>
      </c>
      <c r="J258" s="58">
        <f>Table22[[#This Row],[Column6]]*Table22[[#This Row],[Column9]]</f>
        <v>0</v>
      </c>
      <c r="K258" s="58">
        <f>Table22[[#This Row],[Column7]]-Table22[[#This Row],[Column10]]</f>
        <v>0</v>
      </c>
      <c r="L258" s="53">
        <f>(Table22[[#This Row],[Column7]]-(Table22[[#This Row],[Column9]]*Table22[[#This Row],[Column6]]))*0.75</f>
        <v>0</v>
      </c>
      <c r="M258" s="71" t="e">
        <f>(Table22[[#This Row],[Column7]]-(Table22[[#This Row],[Column9]]*Table22[[#This Row],[Column6]]))/Table22[[#This Row],[Column7]]</f>
        <v>#DIV/0!</v>
      </c>
      <c r="N258" s="116"/>
    </row>
    <row r="259" spans="2:14" x14ac:dyDescent="0.35">
      <c r="B259" s="8" t="s">
        <v>455</v>
      </c>
      <c r="C259" s="9" t="s">
        <v>462</v>
      </c>
      <c r="D259" s="10" t="s">
        <v>70</v>
      </c>
      <c r="E259" s="11" t="s">
        <v>464</v>
      </c>
      <c r="F259" s="45"/>
      <c r="G259" s="70"/>
      <c r="H259" s="13" t="s">
        <v>458</v>
      </c>
      <c r="I259" s="13">
        <v>6.46</v>
      </c>
      <c r="J259" s="58">
        <f>Table22[[#This Row],[Column6]]*Table22[[#This Row],[Column9]]</f>
        <v>0</v>
      </c>
      <c r="K259" s="58">
        <f>Table22[[#This Row],[Column7]]-Table22[[#This Row],[Column10]]</f>
        <v>0</v>
      </c>
      <c r="L259" s="53">
        <f>(Table22[[#This Row],[Column7]]-(Table22[[#This Row],[Column9]]*Table22[[#This Row],[Column6]]))*0.75</f>
        <v>0</v>
      </c>
      <c r="M259" s="71" t="e">
        <f>(Table22[[#This Row],[Column7]]-(Table22[[#This Row],[Column9]]*Table22[[#This Row],[Column6]]))/Table22[[#This Row],[Column7]]</f>
        <v>#DIV/0!</v>
      </c>
      <c r="N259" s="116"/>
    </row>
    <row r="260" spans="2:14" x14ac:dyDescent="0.35">
      <c r="B260" s="8" t="s">
        <v>455</v>
      </c>
      <c r="C260" s="9" t="s">
        <v>465</v>
      </c>
      <c r="D260" s="10" t="s">
        <v>70</v>
      </c>
      <c r="E260" s="11" t="s">
        <v>466</v>
      </c>
      <c r="F260" s="45"/>
      <c r="G260" s="70"/>
      <c r="H260" s="13" t="s">
        <v>458</v>
      </c>
      <c r="I260" s="13">
        <v>6.46</v>
      </c>
      <c r="J260" s="58">
        <f>Table22[[#This Row],[Column6]]*Table22[[#This Row],[Column9]]</f>
        <v>0</v>
      </c>
      <c r="K260" s="58">
        <f>Table22[[#This Row],[Column7]]-Table22[[#This Row],[Column10]]</f>
        <v>0</v>
      </c>
      <c r="L260" s="53">
        <f>(Table22[[#This Row],[Column7]]-(Table22[[#This Row],[Column9]]*Table22[[#This Row],[Column6]]))*0.75</f>
        <v>0</v>
      </c>
      <c r="M260" s="71" t="e">
        <f>(Table22[[#This Row],[Column7]]-(Table22[[#This Row],[Column9]]*Table22[[#This Row],[Column6]]))/Table22[[#This Row],[Column7]]</f>
        <v>#DIV/0!</v>
      </c>
      <c r="N260" s="116"/>
    </row>
    <row r="261" spans="2:14" x14ac:dyDescent="0.35">
      <c r="B261" s="8" t="s">
        <v>455</v>
      </c>
      <c r="C261" s="9" t="s">
        <v>465</v>
      </c>
      <c r="D261" s="10" t="s">
        <v>70</v>
      </c>
      <c r="E261" s="11" t="s">
        <v>467</v>
      </c>
      <c r="F261" s="45"/>
      <c r="G261" s="70"/>
      <c r="H261" s="13" t="s">
        <v>458</v>
      </c>
      <c r="I261" s="13">
        <v>6.46</v>
      </c>
      <c r="J261" s="58">
        <f>Table22[[#This Row],[Column6]]*Table22[[#This Row],[Column9]]</f>
        <v>0</v>
      </c>
      <c r="K261" s="58">
        <f>Table22[[#This Row],[Column7]]-Table22[[#This Row],[Column10]]</f>
        <v>0</v>
      </c>
      <c r="L261" s="53">
        <f>(Table22[[#This Row],[Column7]]-(Table22[[#This Row],[Column9]]*Table22[[#This Row],[Column6]]))*0.75</f>
        <v>0</v>
      </c>
      <c r="M261" s="71" t="e">
        <f>(Table22[[#This Row],[Column7]]-(Table22[[#This Row],[Column9]]*Table22[[#This Row],[Column6]]))/Table22[[#This Row],[Column7]]</f>
        <v>#DIV/0!</v>
      </c>
      <c r="N261" s="116"/>
    </row>
    <row r="262" spans="2:14" x14ac:dyDescent="0.35">
      <c r="B262" s="8" t="s">
        <v>455</v>
      </c>
      <c r="C262" s="9" t="s">
        <v>468</v>
      </c>
      <c r="D262" s="10" t="s">
        <v>70</v>
      </c>
      <c r="E262" s="11" t="s">
        <v>469</v>
      </c>
      <c r="F262" s="45"/>
      <c r="G262" s="70"/>
      <c r="H262" s="13" t="s">
        <v>458</v>
      </c>
      <c r="I262" s="13">
        <v>6.46</v>
      </c>
      <c r="J262" s="58">
        <f>Table22[[#This Row],[Column6]]*Table22[[#This Row],[Column9]]</f>
        <v>0</v>
      </c>
      <c r="K262" s="58">
        <f>Table22[[#This Row],[Column7]]-Table22[[#This Row],[Column10]]</f>
        <v>0</v>
      </c>
      <c r="L262" s="53">
        <f>(Table22[[#This Row],[Column7]]-(Table22[[#This Row],[Column9]]*Table22[[#This Row],[Column6]]))*0.75</f>
        <v>0</v>
      </c>
      <c r="M262" s="71" t="e">
        <f>(Table22[[#This Row],[Column7]]-(Table22[[#This Row],[Column9]]*Table22[[#This Row],[Column6]]))/Table22[[#This Row],[Column7]]</f>
        <v>#DIV/0!</v>
      </c>
      <c r="N262" s="116"/>
    </row>
    <row r="263" spans="2:14" x14ac:dyDescent="0.35">
      <c r="B263" s="8" t="s">
        <v>455</v>
      </c>
      <c r="C263" s="9" t="s">
        <v>468</v>
      </c>
      <c r="D263" s="10" t="s">
        <v>70</v>
      </c>
      <c r="E263" s="11" t="s">
        <v>470</v>
      </c>
      <c r="F263" s="45"/>
      <c r="G263" s="70"/>
      <c r="H263" s="13" t="s">
        <v>458</v>
      </c>
      <c r="I263" s="13">
        <v>6.46</v>
      </c>
      <c r="J263" s="58">
        <f>Table22[[#This Row],[Column6]]*Table22[[#This Row],[Column9]]</f>
        <v>0</v>
      </c>
      <c r="K263" s="58">
        <f>Table22[[#This Row],[Column7]]-Table22[[#This Row],[Column10]]</f>
        <v>0</v>
      </c>
      <c r="L263" s="53">
        <f>(Table22[[#This Row],[Column7]]-(Table22[[#This Row],[Column9]]*Table22[[#This Row],[Column6]]))*0.75</f>
        <v>0</v>
      </c>
      <c r="M263" s="71" t="e">
        <f>(Table22[[#This Row],[Column7]]-(Table22[[#This Row],[Column9]]*Table22[[#This Row],[Column6]]))/Table22[[#This Row],[Column7]]</f>
        <v>#DIV/0!</v>
      </c>
      <c r="N263" s="116"/>
    </row>
    <row r="264" spans="2:14" x14ac:dyDescent="0.35">
      <c r="B264" s="8" t="s">
        <v>471</v>
      </c>
      <c r="C264" s="9" t="s">
        <v>128</v>
      </c>
      <c r="D264" s="10" t="s">
        <v>128</v>
      </c>
      <c r="E264" s="11" t="s">
        <v>472</v>
      </c>
      <c r="F264" s="45"/>
      <c r="G264" s="70"/>
      <c r="H264" s="13" t="s">
        <v>473</v>
      </c>
      <c r="I264" s="13">
        <v>1.57</v>
      </c>
      <c r="J264" s="58">
        <f>Table22[[#This Row],[Column6]]*Table22[[#This Row],[Column9]]</f>
        <v>0</v>
      </c>
      <c r="K264" s="58">
        <f>Table22[[#This Row],[Column7]]-Table22[[#This Row],[Column10]]</f>
        <v>0</v>
      </c>
      <c r="L264" s="53">
        <f>(Table22[[#This Row],[Column7]]-(Table22[[#This Row],[Column9]]*Table22[[#This Row],[Column6]]))*0.75</f>
        <v>0</v>
      </c>
      <c r="M264" s="71" t="e">
        <f>(Table22[[#This Row],[Column7]]-(Table22[[#This Row],[Column9]]*Table22[[#This Row],[Column6]]))/Table22[[#This Row],[Column7]]</f>
        <v>#DIV/0!</v>
      </c>
      <c r="N264" s="116"/>
    </row>
    <row r="265" spans="2:14" x14ac:dyDescent="0.35">
      <c r="B265" s="8" t="s">
        <v>471</v>
      </c>
      <c r="C265" s="9" t="s">
        <v>128</v>
      </c>
      <c r="D265" s="10" t="s">
        <v>128</v>
      </c>
      <c r="E265" s="11" t="s">
        <v>474</v>
      </c>
      <c r="F265" s="45"/>
      <c r="G265" s="70"/>
      <c r="H265" s="13" t="s">
        <v>473</v>
      </c>
      <c r="I265" s="13">
        <v>1.57</v>
      </c>
      <c r="J265" s="58">
        <f>Table22[[#This Row],[Column6]]*Table22[[#This Row],[Column9]]</f>
        <v>0</v>
      </c>
      <c r="K265" s="58">
        <f>Table22[[#This Row],[Column7]]-Table22[[#This Row],[Column10]]</f>
        <v>0</v>
      </c>
      <c r="L265" s="53">
        <f>(Table22[[#This Row],[Column7]]-(Table22[[#This Row],[Column9]]*Table22[[#This Row],[Column6]]))*0.75</f>
        <v>0</v>
      </c>
      <c r="M265" s="71" t="e">
        <f>(Table22[[#This Row],[Column7]]-(Table22[[#This Row],[Column9]]*Table22[[#This Row],[Column6]]))/Table22[[#This Row],[Column7]]</f>
        <v>#DIV/0!</v>
      </c>
      <c r="N265" s="116"/>
    </row>
    <row r="266" spans="2:14" x14ac:dyDescent="0.35">
      <c r="B266" s="8" t="s">
        <v>475</v>
      </c>
      <c r="C266" s="9" t="s">
        <v>117</v>
      </c>
      <c r="D266" s="10" t="s">
        <v>171</v>
      </c>
      <c r="E266" s="11" t="s">
        <v>476</v>
      </c>
      <c r="F266" s="45"/>
      <c r="G266" s="70"/>
      <c r="H266" s="13" t="s">
        <v>477</v>
      </c>
      <c r="I266" s="13">
        <v>0.54</v>
      </c>
      <c r="J266" s="58">
        <f>Table22[[#This Row],[Column6]]*Table22[[#This Row],[Column9]]</f>
        <v>0</v>
      </c>
      <c r="K266" s="58">
        <f>Table22[[#This Row],[Column7]]-Table22[[#This Row],[Column10]]</f>
        <v>0</v>
      </c>
      <c r="L266" s="53">
        <f>(Table22[[#This Row],[Column7]]-(Table22[[#This Row],[Column9]]*Table22[[#This Row],[Column6]]))*0.75</f>
        <v>0</v>
      </c>
      <c r="M266" s="71" t="e">
        <f>(Table22[[#This Row],[Column7]]-(Table22[[#This Row],[Column9]]*Table22[[#This Row],[Column6]]))/Table22[[#This Row],[Column7]]</f>
        <v>#DIV/0!</v>
      </c>
      <c r="N266" s="116"/>
    </row>
    <row r="267" spans="2:14" x14ac:dyDescent="0.35">
      <c r="B267" s="8" t="s">
        <v>475</v>
      </c>
      <c r="C267" s="9" t="s">
        <v>117</v>
      </c>
      <c r="D267" s="10" t="s">
        <v>171</v>
      </c>
      <c r="E267" s="11" t="s">
        <v>478</v>
      </c>
      <c r="F267" s="45"/>
      <c r="G267" s="70"/>
      <c r="H267" s="13" t="s">
        <v>477</v>
      </c>
      <c r="I267" s="13">
        <v>0.54</v>
      </c>
      <c r="J267" s="58">
        <f>Table22[[#This Row],[Column6]]*Table22[[#This Row],[Column9]]</f>
        <v>0</v>
      </c>
      <c r="K267" s="58">
        <f>Table22[[#This Row],[Column7]]-Table22[[#This Row],[Column10]]</f>
        <v>0</v>
      </c>
      <c r="L267" s="53">
        <f>(Table22[[#This Row],[Column7]]-(Table22[[#This Row],[Column9]]*Table22[[#This Row],[Column6]]))*0.75</f>
        <v>0</v>
      </c>
      <c r="M267" s="71" t="e">
        <f>(Table22[[#This Row],[Column7]]-(Table22[[#This Row],[Column9]]*Table22[[#This Row],[Column6]]))/Table22[[#This Row],[Column7]]</f>
        <v>#DIV/0!</v>
      </c>
      <c r="N267" s="116"/>
    </row>
    <row r="268" spans="2:14" x14ac:dyDescent="0.35">
      <c r="B268" s="8" t="s">
        <v>475</v>
      </c>
      <c r="C268" s="9" t="s">
        <v>117</v>
      </c>
      <c r="D268" s="10" t="s">
        <v>171</v>
      </c>
      <c r="E268" s="11" t="s">
        <v>479</v>
      </c>
      <c r="F268" s="45"/>
      <c r="G268" s="70"/>
      <c r="H268" s="13" t="s">
        <v>477</v>
      </c>
      <c r="I268" s="13">
        <v>0.54</v>
      </c>
      <c r="J268" s="58">
        <f>Table22[[#This Row],[Column6]]*Table22[[#This Row],[Column9]]</f>
        <v>0</v>
      </c>
      <c r="K268" s="58">
        <f>Table22[[#This Row],[Column7]]-Table22[[#This Row],[Column10]]</f>
        <v>0</v>
      </c>
      <c r="L268" s="53">
        <f>(Table22[[#This Row],[Column7]]-(Table22[[#This Row],[Column9]]*Table22[[#This Row],[Column6]]))*0.75</f>
        <v>0</v>
      </c>
      <c r="M268" s="71" t="e">
        <f>(Table22[[#This Row],[Column7]]-(Table22[[#This Row],[Column9]]*Table22[[#This Row],[Column6]]))/Table22[[#This Row],[Column7]]</f>
        <v>#DIV/0!</v>
      </c>
      <c r="N268" s="116"/>
    </row>
    <row r="269" spans="2:14" x14ac:dyDescent="0.35">
      <c r="B269" s="8" t="s">
        <v>475</v>
      </c>
      <c r="C269" s="9" t="s">
        <v>117</v>
      </c>
      <c r="D269" s="10" t="s">
        <v>171</v>
      </c>
      <c r="E269" s="11" t="s">
        <v>480</v>
      </c>
      <c r="F269" s="45"/>
      <c r="G269" s="70"/>
      <c r="H269" s="13" t="s">
        <v>477</v>
      </c>
      <c r="I269" s="13">
        <v>0.54</v>
      </c>
      <c r="J269" s="58">
        <f>Table22[[#This Row],[Column6]]*Table22[[#This Row],[Column9]]</f>
        <v>0</v>
      </c>
      <c r="K269" s="58">
        <f>Table22[[#This Row],[Column7]]-Table22[[#This Row],[Column10]]</f>
        <v>0</v>
      </c>
      <c r="L269" s="53">
        <f>(Table22[[#This Row],[Column7]]-(Table22[[#This Row],[Column9]]*Table22[[#This Row],[Column6]]))*0.75</f>
        <v>0</v>
      </c>
      <c r="M269" s="71" t="e">
        <f>(Table22[[#This Row],[Column7]]-(Table22[[#This Row],[Column9]]*Table22[[#This Row],[Column6]]))/Table22[[#This Row],[Column7]]</f>
        <v>#DIV/0!</v>
      </c>
      <c r="N269" s="116"/>
    </row>
    <row r="270" spans="2:14" x14ac:dyDescent="0.35">
      <c r="B270" s="8" t="s">
        <v>481</v>
      </c>
      <c r="C270" s="9" t="s">
        <v>482</v>
      </c>
      <c r="D270" s="10" t="s">
        <v>153</v>
      </c>
      <c r="E270" s="11" t="s">
        <v>483</v>
      </c>
      <c r="F270" s="45"/>
      <c r="G270" s="70"/>
      <c r="H270" s="13" t="s">
        <v>484</v>
      </c>
      <c r="I270" s="13">
        <v>0.38</v>
      </c>
      <c r="J270" s="58">
        <f>Table22[[#This Row],[Column6]]*Table22[[#This Row],[Column9]]</f>
        <v>0</v>
      </c>
      <c r="K270" s="58">
        <f>Table22[[#This Row],[Column7]]-Table22[[#This Row],[Column10]]</f>
        <v>0</v>
      </c>
      <c r="L270" s="53">
        <f>(Table22[[#This Row],[Column7]]-(Table22[[#This Row],[Column9]]*Table22[[#This Row],[Column6]]))*0.75</f>
        <v>0</v>
      </c>
      <c r="M270" s="71" t="e">
        <f>(Table22[[#This Row],[Column7]]-(Table22[[#This Row],[Column9]]*Table22[[#This Row],[Column6]]))/Table22[[#This Row],[Column7]]</f>
        <v>#DIV/0!</v>
      </c>
      <c r="N270" s="116"/>
    </row>
    <row r="271" spans="2:14" x14ac:dyDescent="0.35">
      <c r="B271" s="8" t="s">
        <v>481</v>
      </c>
      <c r="C271" s="9" t="s">
        <v>485</v>
      </c>
      <c r="D271" s="10" t="s">
        <v>153</v>
      </c>
      <c r="E271" s="11" t="s">
        <v>486</v>
      </c>
      <c r="F271" s="45"/>
      <c r="G271" s="70"/>
      <c r="H271" s="13" t="s">
        <v>484</v>
      </c>
      <c r="I271" s="13">
        <v>0.38</v>
      </c>
      <c r="J271" s="58">
        <f>Table22[[#This Row],[Column6]]*Table22[[#This Row],[Column9]]</f>
        <v>0</v>
      </c>
      <c r="K271" s="58">
        <f>Table22[[#This Row],[Column7]]-Table22[[#This Row],[Column10]]</f>
        <v>0</v>
      </c>
      <c r="L271" s="53">
        <f>(Table22[[#This Row],[Column7]]-(Table22[[#This Row],[Column9]]*Table22[[#This Row],[Column6]]))*0.75</f>
        <v>0</v>
      </c>
      <c r="M271" s="71" t="e">
        <f>(Table22[[#This Row],[Column7]]-(Table22[[#This Row],[Column9]]*Table22[[#This Row],[Column6]]))/Table22[[#This Row],[Column7]]</f>
        <v>#DIV/0!</v>
      </c>
      <c r="N271" s="116"/>
    </row>
    <row r="272" spans="2:14" x14ac:dyDescent="0.35">
      <c r="B272" s="8" t="s">
        <v>481</v>
      </c>
      <c r="C272" s="9" t="s">
        <v>485</v>
      </c>
      <c r="D272" s="10" t="s">
        <v>153</v>
      </c>
      <c r="E272" s="11" t="s">
        <v>487</v>
      </c>
      <c r="F272" s="45"/>
      <c r="G272" s="70"/>
      <c r="H272" s="13" t="s">
        <v>484</v>
      </c>
      <c r="I272" s="13">
        <v>0.38</v>
      </c>
      <c r="J272" s="58">
        <f>Table22[[#This Row],[Column6]]*Table22[[#This Row],[Column9]]</f>
        <v>0</v>
      </c>
      <c r="K272" s="58">
        <f>Table22[[#This Row],[Column7]]-Table22[[#This Row],[Column10]]</f>
        <v>0</v>
      </c>
      <c r="L272" s="53">
        <f>(Table22[[#This Row],[Column7]]-(Table22[[#This Row],[Column9]]*Table22[[#This Row],[Column6]]))*0.75</f>
        <v>0</v>
      </c>
      <c r="M272" s="71" t="e">
        <f>(Table22[[#This Row],[Column7]]-(Table22[[#This Row],[Column9]]*Table22[[#This Row],[Column6]]))/Table22[[#This Row],[Column7]]</f>
        <v>#DIV/0!</v>
      </c>
      <c r="N272" s="116"/>
    </row>
    <row r="273" spans="2:14" x14ac:dyDescent="0.35">
      <c r="B273" s="14" t="s">
        <v>488</v>
      </c>
      <c r="C273" s="9"/>
      <c r="D273" s="10"/>
      <c r="E273" s="11" t="s">
        <v>489</v>
      </c>
      <c r="F273" s="45"/>
      <c r="G273" s="70"/>
      <c r="H273" s="13" t="s">
        <v>490</v>
      </c>
      <c r="I273" s="13">
        <v>1.57</v>
      </c>
      <c r="J273" s="58">
        <f>Table22[[#This Row],[Column6]]*Table22[[#This Row],[Column9]]</f>
        <v>0</v>
      </c>
      <c r="K273" s="58">
        <f>Table22[[#This Row],[Column7]]-Table22[[#This Row],[Column10]]</f>
        <v>0</v>
      </c>
      <c r="L273" s="53">
        <f>(Table22[[#This Row],[Column7]]-(Table22[[#This Row],[Column9]]*Table22[[#This Row],[Column6]]))*0.75</f>
        <v>0</v>
      </c>
      <c r="M273" s="71" t="e">
        <f>(Table22[[#This Row],[Column7]]-(Table22[[#This Row],[Column9]]*Table22[[#This Row],[Column6]]))/Table22[[#This Row],[Column7]]</f>
        <v>#DIV/0!</v>
      </c>
      <c r="N273" s="116"/>
    </row>
    <row r="274" spans="2:14" x14ac:dyDescent="0.35">
      <c r="B274" s="8" t="s">
        <v>491</v>
      </c>
      <c r="C274" s="9" t="s">
        <v>492</v>
      </c>
      <c r="D274" s="10" t="s">
        <v>153</v>
      </c>
      <c r="E274" s="11" t="s">
        <v>493</v>
      </c>
      <c r="F274" s="45"/>
      <c r="G274" s="70"/>
      <c r="H274" s="13" t="s">
        <v>494</v>
      </c>
      <c r="I274" s="13">
        <v>0.6</v>
      </c>
      <c r="J274" s="58">
        <f>Table22[[#This Row],[Column6]]*Table22[[#This Row],[Column9]]</f>
        <v>0</v>
      </c>
      <c r="K274" s="58">
        <f>Table22[[#This Row],[Column7]]-Table22[[#This Row],[Column10]]</f>
        <v>0</v>
      </c>
      <c r="L274" s="53">
        <f>(Table22[[#This Row],[Column7]]-(Table22[[#This Row],[Column9]]*Table22[[#This Row],[Column6]]))*0.75</f>
        <v>0</v>
      </c>
      <c r="M274" s="71" t="e">
        <f>(Table22[[#This Row],[Column7]]-(Table22[[#This Row],[Column9]]*Table22[[#This Row],[Column6]]))/Table22[[#This Row],[Column7]]</f>
        <v>#DIV/0!</v>
      </c>
      <c r="N274" s="116"/>
    </row>
    <row r="275" spans="2:14" x14ac:dyDescent="0.35">
      <c r="B275" s="8" t="s">
        <v>491</v>
      </c>
      <c r="C275" s="9" t="s">
        <v>492</v>
      </c>
      <c r="D275" s="10" t="s">
        <v>153</v>
      </c>
      <c r="E275" s="11" t="s">
        <v>495</v>
      </c>
      <c r="F275" s="45"/>
      <c r="G275" s="70"/>
      <c r="H275" s="13" t="s">
        <v>494</v>
      </c>
      <c r="I275" s="13">
        <v>0.6</v>
      </c>
      <c r="J275" s="58">
        <f>Table22[[#This Row],[Column6]]*Table22[[#This Row],[Column9]]</f>
        <v>0</v>
      </c>
      <c r="K275" s="58">
        <f>Table22[[#This Row],[Column7]]-Table22[[#This Row],[Column10]]</f>
        <v>0</v>
      </c>
      <c r="L275" s="53">
        <f>(Table22[[#This Row],[Column7]]-(Table22[[#This Row],[Column9]]*Table22[[#This Row],[Column6]]))*0.75</f>
        <v>0</v>
      </c>
      <c r="M275" s="71" t="e">
        <f>(Table22[[#This Row],[Column7]]-(Table22[[#This Row],[Column9]]*Table22[[#This Row],[Column6]]))/Table22[[#This Row],[Column7]]</f>
        <v>#DIV/0!</v>
      </c>
      <c r="N275" s="116"/>
    </row>
    <row r="276" spans="2:14" x14ac:dyDescent="0.35">
      <c r="B276" s="8" t="s">
        <v>491</v>
      </c>
      <c r="C276" s="9" t="s">
        <v>496</v>
      </c>
      <c r="D276" s="10" t="s">
        <v>153</v>
      </c>
      <c r="E276" s="11" t="s">
        <v>497</v>
      </c>
      <c r="F276" s="45"/>
      <c r="G276" s="70"/>
      <c r="H276" s="13" t="s">
        <v>494</v>
      </c>
      <c r="I276" s="13">
        <v>0.6</v>
      </c>
      <c r="J276" s="58">
        <f>Table22[[#This Row],[Column6]]*Table22[[#This Row],[Column9]]</f>
        <v>0</v>
      </c>
      <c r="K276" s="58">
        <f>Table22[[#This Row],[Column7]]-Table22[[#This Row],[Column10]]</f>
        <v>0</v>
      </c>
      <c r="L276" s="53">
        <f>(Table22[[#This Row],[Column7]]-(Table22[[#This Row],[Column9]]*Table22[[#This Row],[Column6]]))*0.75</f>
        <v>0</v>
      </c>
      <c r="M276" s="71" t="e">
        <f>(Table22[[#This Row],[Column7]]-(Table22[[#This Row],[Column9]]*Table22[[#This Row],[Column6]]))/Table22[[#This Row],[Column7]]</f>
        <v>#DIV/0!</v>
      </c>
      <c r="N276" s="116"/>
    </row>
    <row r="277" spans="2:14" x14ac:dyDescent="0.35">
      <c r="B277" s="8" t="s">
        <v>491</v>
      </c>
      <c r="C277" s="9" t="s">
        <v>498</v>
      </c>
      <c r="D277" s="10" t="s">
        <v>153</v>
      </c>
      <c r="E277" s="11" t="s">
        <v>499</v>
      </c>
      <c r="F277" s="45"/>
      <c r="G277" s="70"/>
      <c r="H277" s="13" t="s">
        <v>494</v>
      </c>
      <c r="I277" s="13">
        <v>0.6</v>
      </c>
      <c r="J277" s="58">
        <f>Table22[[#This Row],[Column6]]*Table22[[#This Row],[Column9]]</f>
        <v>0</v>
      </c>
      <c r="K277" s="58">
        <f>Table22[[#This Row],[Column7]]-Table22[[#This Row],[Column10]]</f>
        <v>0</v>
      </c>
      <c r="L277" s="53">
        <f>(Table22[[#This Row],[Column7]]-(Table22[[#This Row],[Column9]]*Table22[[#This Row],[Column6]]))*0.75</f>
        <v>0</v>
      </c>
      <c r="M277" s="71" t="e">
        <f>(Table22[[#This Row],[Column7]]-(Table22[[#This Row],[Column9]]*Table22[[#This Row],[Column6]]))/Table22[[#This Row],[Column7]]</f>
        <v>#DIV/0!</v>
      </c>
      <c r="N277" s="116"/>
    </row>
    <row r="278" spans="2:14" x14ac:dyDescent="0.35">
      <c r="B278" s="8" t="s">
        <v>491</v>
      </c>
      <c r="C278" s="9" t="s">
        <v>498</v>
      </c>
      <c r="D278" s="10" t="s">
        <v>153</v>
      </c>
      <c r="E278" s="11" t="s">
        <v>500</v>
      </c>
      <c r="F278" s="45"/>
      <c r="G278" s="70"/>
      <c r="H278" s="13" t="s">
        <v>494</v>
      </c>
      <c r="I278" s="13">
        <v>0.6</v>
      </c>
      <c r="J278" s="58">
        <f>Table22[[#This Row],[Column6]]*Table22[[#This Row],[Column9]]</f>
        <v>0</v>
      </c>
      <c r="K278" s="58">
        <f>Table22[[#This Row],[Column7]]-Table22[[#This Row],[Column10]]</f>
        <v>0</v>
      </c>
      <c r="L278" s="53">
        <f>(Table22[[#This Row],[Column7]]-(Table22[[#This Row],[Column9]]*Table22[[#This Row],[Column6]]))*0.75</f>
        <v>0</v>
      </c>
      <c r="M278" s="71" t="e">
        <f>(Table22[[#This Row],[Column7]]-(Table22[[#This Row],[Column9]]*Table22[[#This Row],[Column6]]))/Table22[[#This Row],[Column7]]</f>
        <v>#DIV/0!</v>
      </c>
      <c r="N278" s="116"/>
    </row>
    <row r="279" spans="2:14" x14ac:dyDescent="0.35">
      <c r="B279" s="8" t="s">
        <v>491</v>
      </c>
      <c r="C279" s="9" t="s">
        <v>501</v>
      </c>
      <c r="D279" s="10" t="s">
        <v>153</v>
      </c>
      <c r="E279" s="11" t="s">
        <v>502</v>
      </c>
      <c r="F279" s="45"/>
      <c r="G279" s="70"/>
      <c r="H279" s="13" t="s">
        <v>494</v>
      </c>
      <c r="I279" s="13">
        <v>0.6</v>
      </c>
      <c r="J279" s="58">
        <f>Table22[[#This Row],[Column6]]*Table22[[#This Row],[Column9]]</f>
        <v>0</v>
      </c>
      <c r="K279" s="58">
        <f>Table22[[#This Row],[Column7]]-Table22[[#This Row],[Column10]]</f>
        <v>0</v>
      </c>
      <c r="L279" s="53">
        <f>(Table22[[#This Row],[Column7]]-(Table22[[#This Row],[Column9]]*Table22[[#This Row],[Column6]]))*0.75</f>
        <v>0</v>
      </c>
      <c r="M279" s="71" t="e">
        <f>(Table22[[#This Row],[Column7]]-(Table22[[#This Row],[Column9]]*Table22[[#This Row],[Column6]]))/Table22[[#This Row],[Column7]]</f>
        <v>#DIV/0!</v>
      </c>
      <c r="N279" s="116"/>
    </row>
    <row r="280" spans="2:14" x14ac:dyDescent="0.35">
      <c r="B280" s="8" t="s">
        <v>491</v>
      </c>
      <c r="C280" s="9" t="s">
        <v>496</v>
      </c>
      <c r="D280" s="10" t="s">
        <v>153</v>
      </c>
      <c r="E280" s="11" t="s">
        <v>503</v>
      </c>
      <c r="F280" s="45"/>
      <c r="G280" s="70"/>
      <c r="H280" s="13" t="s">
        <v>494</v>
      </c>
      <c r="I280" s="13">
        <v>0.6</v>
      </c>
      <c r="J280" s="58">
        <f>Table22[[#This Row],[Column6]]*Table22[[#This Row],[Column9]]</f>
        <v>0</v>
      </c>
      <c r="K280" s="58">
        <f>Table22[[#This Row],[Column7]]-Table22[[#This Row],[Column10]]</f>
        <v>0</v>
      </c>
      <c r="L280" s="53">
        <f>(Table22[[#This Row],[Column7]]-(Table22[[#This Row],[Column9]]*Table22[[#This Row],[Column6]]))*0.75</f>
        <v>0</v>
      </c>
      <c r="M280" s="71" t="e">
        <f>(Table22[[#This Row],[Column7]]-(Table22[[#This Row],[Column9]]*Table22[[#This Row],[Column6]]))/Table22[[#This Row],[Column7]]</f>
        <v>#DIV/0!</v>
      </c>
      <c r="N280" s="116"/>
    </row>
    <row r="281" spans="2:14" x14ac:dyDescent="0.35">
      <c r="B281" s="8" t="s">
        <v>491</v>
      </c>
      <c r="C281" s="9" t="s">
        <v>496</v>
      </c>
      <c r="D281" s="10" t="s">
        <v>153</v>
      </c>
      <c r="E281" s="11" t="s">
        <v>504</v>
      </c>
      <c r="F281" s="45"/>
      <c r="G281" s="70"/>
      <c r="H281" s="13" t="s">
        <v>494</v>
      </c>
      <c r="I281" s="13">
        <v>0.6</v>
      </c>
      <c r="J281" s="58">
        <f>Table22[[#This Row],[Column6]]*Table22[[#This Row],[Column9]]</f>
        <v>0</v>
      </c>
      <c r="K281" s="58">
        <f>Table22[[#This Row],[Column7]]-Table22[[#This Row],[Column10]]</f>
        <v>0</v>
      </c>
      <c r="L281" s="53">
        <f>(Table22[[#This Row],[Column7]]-(Table22[[#This Row],[Column9]]*Table22[[#This Row],[Column6]]))*0.75</f>
        <v>0</v>
      </c>
      <c r="M281" s="71" t="e">
        <f>(Table22[[#This Row],[Column7]]-(Table22[[#This Row],[Column9]]*Table22[[#This Row],[Column6]]))/Table22[[#This Row],[Column7]]</f>
        <v>#DIV/0!</v>
      </c>
      <c r="N281" s="116"/>
    </row>
    <row r="282" spans="2:14" x14ac:dyDescent="0.35">
      <c r="B282" s="8" t="s">
        <v>491</v>
      </c>
      <c r="C282" s="9" t="s">
        <v>496</v>
      </c>
      <c r="D282" s="10" t="s">
        <v>153</v>
      </c>
      <c r="E282" s="11" t="s">
        <v>505</v>
      </c>
      <c r="F282" s="45"/>
      <c r="G282" s="70"/>
      <c r="H282" s="13" t="s">
        <v>494</v>
      </c>
      <c r="I282" s="13">
        <v>0.6</v>
      </c>
      <c r="J282" s="58">
        <f>Table22[[#This Row],[Column6]]*Table22[[#This Row],[Column9]]</f>
        <v>0</v>
      </c>
      <c r="K282" s="58">
        <f>Table22[[#This Row],[Column7]]-Table22[[#This Row],[Column10]]</f>
        <v>0</v>
      </c>
      <c r="L282" s="53">
        <f>(Table22[[#This Row],[Column7]]-(Table22[[#This Row],[Column9]]*Table22[[#This Row],[Column6]]))*0.75</f>
        <v>0</v>
      </c>
      <c r="M282" s="71" t="e">
        <f>(Table22[[#This Row],[Column7]]-(Table22[[#This Row],[Column9]]*Table22[[#This Row],[Column6]]))/Table22[[#This Row],[Column7]]</f>
        <v>#DIV/0!</v>
      </c>
      <c r="N282" s="116"/>
    </row>
    <row r="283" spans="2:14" x14ac:dyDescent="0.35">
      <c r="B283" s="8" t="s">
        <v>491</v>
      </c>
      <c r="C283" s="9" t="s">
        <v>496</v>
      </c>
      <c r="D283" s="10" t="s">
        <v>153</v>
      </c>
      <c r="E283" s="11" t="s">
        <v>506</v>
      </c>
      <c r="F283" s="45"/>
      <c r="G283" s="70"/>
      <c r="H283" s="13" t="s">
        <v>494</v>
      </c>
      <c r="I283" s="13">
        <v>0.6</v>
      </c>
      <c r="J283" s="58">
        <f>Table22[[#This Row],[Column6]]*Table22[[#This Row],[Column9]]</f>
        <v>0</v>
      </c>
      <c r="K283" s="58">
        <f>Table22[[#This Row],[Column7]]-Table22[[#This Row],[Column10]]</f>
        <v>0</v>
      </c>
      <c r="L283" s="53">
        <f>(Table22[[#This Row],[Column7]]-(Table22[[#This Row],[Column9]]*Table22[[#This Row],[Column6]]))*0.75</f>
        <v>0</v>
      </c>
      <c r="M283" s="71" t="e">
        <f>(Table22[[#This Row],[Column7]]-(Table22[[#This Row],[Column9]]*Table22[[#This Row],[Column6]]))/Table22[[#This Row],[Column7]]</f>
        <v>#DIV/0!</v>
      </c>
      <c r="N283" s="116"/>
    </row>
    <row r="284" spans="2:14" x14ac:dyDescent="0.35">
      <c r="B284" s="8" t="s">
        <v>507</v>
      </c>
      <c r="C284" s="9" t="s">
        <v>508</v>
      </c>
      <c r="D284" s="10" t="s">
        <v>70</v>
      </c>
      <c r="E284" s="11" t="s">
        <v>509</v>
      </c>
      <c r="F284" s="45"/>
      <c r="G284" s="70"/>
      <c r="H284" s="13" t="s">
        <v>510</v>
      </c>
      <c r="I284" s="13">
        <v>1.42</v>
      </c>
      <c r="J284" s="58">
        <f>Table22[[#This Row],[Column6]]*Table22[[#This Row],[Column9]]</f>
        <v>0</v>
      </c>
      <c r="K284" s="58">
        <f>Table22[[#This Row],[Column7]]-Table22[[#This Row],[Column10]]</f>
        <v>0</v>
      </c>
      <c r="L284" s="53">
        <f>(Table22[[#This Row],[Column7]]-(Table22[[#This Row],[Column9]]*Table22[[#This Row],[Column6]]))*0.75</f>
        <v>0</v>
      </c>
      <c r="M284" s="71" t="e">
        <f>(Table22[[#This Row],[Column7]]-(Table22[[#This Row],[Column9]]*Table22[[#This Row],[Column6]]))/Table22[[#This Row],[Column7]]</f>
        <v>#DIV/0!</v>
      </c>
      <c r="N284" s="116"/>
    </row>
    <row r="285" spans="2:14" x14ac:dyDescent="0.35">
      <c r="B285" s="8" t="s">
        <v>507</v>
      </c>
      <c r="C285" s="9" t="s">
        <v>508</v>
      </c>
      <c r="D285" s="10" t="s">
        <v>70</v>
      </c>
      <c r="E285" s="11" t="s">
        <v>511</v>
      </c>
      <c r="F285" s="45"/>
      <c r="G285" s="70"/>
      <c r="H285" s="13" t="s">
        <v>510</v>
      </c>
      <c r="I285" s="13">
        <v>1.42</v>
      </c>
      <c r="J285" s="58">
        <f>Table22[[#This Row],[Column6]]*Table22[[#This Row],[Column9]]</f>
        <v>0</v>
      </c>
      <c r="K285" s="58">
        <f>Table22[[#This Row],[Column7]]-Table22[[#This Row],[Column10]]</f>
        <v>0</v>
      </c>
      <c r="L285" s="53">
        <f>(Table22[[#This Row],[Column7]]-(Table22[[#This Row],[Column9]]*Table22[[#This Row],[Column6]]))*0.75</f>
        <v>0</v>
      </c>
      <c r="M285" s="71" t="e">
        <f>(Table22[[#This Row],[Column7]]-(Table22[[#This Row],[Column9]]*Table22[[#This Row],[Column6]]))/Table22[[#This Row],[Column7]]</f>
        <v>#DIV/0!</v>
      </c>
      <c r="N285" s="116"/>
    </row>
    <row r="286" spans="2:14" x14ac:dyDescent="0.35">
      <c r="B286" s="8" t="s">
        <v>507</v>
      </c>
      <c r="C286" s="9" t="s">
        <v>508</v>
      </c>
      <c r="D286" s="10" t="s">
        <v>70</v>
      </c>
      <c r="E286" s="11" t="s">
        <v>512</v>
      </c>
      <c r="F286" s="45"/>
      <c r="G286" s="70"/>
      <c r="H286" s="13" t="s">
        <v>510</v>
      </c>
      <c r="I286" s="13">
        <v>1.42</v>
      </c>
      <c r="J286" s="58">
        <f>Table22[[#This Row],[Column6]]*Table22[[#This Row],[Column9]]</f>
        <v>0</v>
      </c>
      <c r="K286" s="58">
        <f>Table22[[#This Row],[Column7]]-Table22[[#This Row],[Column10]]</f>
        <v>0</v>
      </c>
      <c r="L286" s="53">
        <f>(Table22[[#This Row],[Column7]]-(Table22[[#This Row],[Column9]]*Table22[[#This Row],[Column6]]))*0.75</f>
        <v>0</v>
      </c>
      <c r="M286" s="71" t="e">
        <f>(Table22[[#This Row],[Column7]]-(Table22[[#This Row],[Column9]]*Table22[[#This Row],[Column6]]))/Table22[[#This Row],[Column7]]</f>
        <v>#DIV/0!</v>
      </c>
      <c r="N286" s="116"/>
    </row>
    <row r="287" spans="2:14" x14ac:dyDescent="0.35">
      <c r="B287" s="8" t="s">
        <v>513</v>
      </c>
      <c r="C287" s="9" t="s">
        <v>111</v>
      </c>
      <c r="D287" s="10" t="s">
        <v>171</v>
      </c>
      <c r="E287" s="11" t="s">
        <v>514</v>
      </c>
      <c r="F287" s="45"/>
      <c r="G287" s="70"/>
      <c r="H287" s="13" t="s">
        <v>199</v>
      </c>
      <c r="I287" s="13">
        <v>34.200000000000003</v>
      </c>
      <c r="J287" s="58">
        <f>Table22[[#This Row],[Column6]]*Table22[[#This Row],[Column9]]</f>
        <v>0</v>
      </c>
      <c r="K287" s="58">
        <f>Table22[[#This Row],[Column7]]-Table22[[#This Row],[Column10]]</f>
        <v>0</v>
      </c>
      <c r="L287" s="53">
        <f>(Table22[[#This Row],[Column7]]-(Table22[[#This Row],[Column9]]*Table22[[#This Row],[Column6]]))*0.75</f>
        <v>0</v>
      </c>
      <c r="M287" s="71" t="e">
        <f>(Table22[[#This Row],[Column7]]-(Table22[[#This Row],[Column9]]*Table22[[#This Row],[Column6]]))/Table22[[#This Row],[Column7]]</f>
        <v>#DIV/0!</v>
      </c>
      <c r="N287" s="116"/>
    </row>
    <row r="288" spans="2:14" x14ac:dyDescent="0.35">
      <c r="B288" s="8" t="s">
        <v>513</v>
      </c>
      <c r="C288" s="9" t="s">
        <v>111</v>
      </c>
      <c r="D288" s="10" t="s">
        <v>171</v>
      </c>
      <c r="E288" s="11" t="s">
        <v>515</v>
      </c>
      <c r="F288" s="45"/>
      <c r="G288" s="70"/>
      <c r="H288" s="13" t="s">
        <v>199</v>
      </c>
      <c r="I288" s="13">
        <v>34.200000000000003</v>
      </c>
      <c r="J288" s="58">
        <f>Table22[[#This Row],[Column6]]*Table22[[#This Row],[Column9]]</f>
        <v>0</v>
      </c>
      <c r="K288" s="58">
        <f>Table22[[#This Row],[Column7]]-Table22[[#This Row],[Column10]]</f>
        <v>0</v>
      </c>
      <c r="L288" s="53">
        <f>(Table22[[#This Row],[Column7]]-(Table22[[#This Row],[Column9]]*Table22[[#This Row],[Column6]]))*0.75</f>
        <v>0</v>
      </c>
      <c r="M288" s="71" t="e">
        <f>(Table22[[#This Row],[Column7]]-(Table22[[#This Row],[Column9]]*Table22[[#This Row],[Column6]]))/Table22[[#This Row],[Column7]]</f>
        <v>#DIV/0!</v>
      </c>
      <c r="N288" s="116"/>
    </row>
    <row r="289" spans="2:14" x14ac:dyDescent="0.35">
      <c r="B289" s="8" t="s">
        <v>513</v>
      </c>
      <c r="C289" s="9" t="s">
        <v>111</v>
      </c>
      <c r="D289" s="10" t="s">
        <v>171</v>
      </c>
      <c r="E289" s="11" t="s">
        <v>516</v>
      </c>
      <c r="F289" s="45"/>
      <c r="G289" s="70"/>
      <c r="H289" s="13" t="s">
        <v>199</v>
      </c>
      <c r="I289" s="13">
        <v>34.200000000000003</v>
      </c>
      <c r="J289" s="58">
        <f>Table22[[#This Row],[Column6]]*Table22[[#This Row],[Column9]]</f>
        <v>0</v>
      </c>
      <c r="K289" s="58">
        <f>Table22[[#This Row],[Column7]]-Table22[[#This Row],[Column10]]</f>
        <v>0</v>
      </c>
      <c r="L289" s="53">
        <f>(Table22[[#This Row],[Column7]]-(Table22[[#This Row],[Column9]]*Table22[[#This Row],[Column6]]))*0.75</f>
        <v>0</v>
      </c>
      <c r="M289" s="71" t="e">
        <f>(Table22[[#This Row],[Column7]]-(Table22[[#This Row],[Column9]]*Table22[[#This Row],[Column6]]))/Table22[[#This Row],[Column7]]</f>
        <v>#DIV/0!</v>
      </c>
      <c r="N289" s="116"/>
    </row>
    <row r="290" spans="2:14" x14ac:dyDescent="0.35">
      <c r="B290" s="8" t="s">
        <v>513</v>
      </c>
      <c r="C290" s="9" t="s">
        <v>111</v>
      </c>
      <c r="D290" s="10" t="s">
        <v>171</v>
      </c>
      <c r="E290" s="11" t="s">
        <v>517</v>
      </c>
      <c r="F290" s="45"/>
      <c r="G290" s="70"/>
      <c r="H290" s="13" t="s">
        <v>199</v>
      </c>
      <c r="I290" s="13">
        <v>34.200000000000003</v>
      </c>
      <c r="J290" s="58">
        <f>Table22[[#This Row],[Column6]]*Table22[[#This Row],[Column9]]</f>
        <v>0</v>
      </c>
      <c r="K290" s="58">
        <f>Table22[[#This Row],[Column7]]-Table22[[#This Row],[Column10]]</f>
        <v>0</v>
      </c>
      <c r="L290" s="53">
        <f>(Table22[[#This Row],[Column7]]-(Table22[[#This Row],[Column9]]*Table22[[#This Row],[Column6]]))*0.75</f>
        <v>0</v>
      </c>
      <c r="M290" s="71" t="e">
        <f>(Table22[[#This Row],[Column7]]-(Table22[[#This Row],[Column9]]*Table22[[#This Row],[Column6]]))/Table22[[#This Row],[Column7]]</f>
        <v>#DIV/0!</v>
      </c>
      <c r="N290" s="116"/>
    </row>
    <row r="291" spans="2:14" x14ac:dyDescent="0.35">
      <c r="B291" s="8" t="s">
        <v>518</v>
      </c>
      <c r="C291" s="9" t="s">
        <v>519</v>
      </c>
      <c r="D291" s="10" t="s">
        <v>70</v>
      </c>
      <c r="E291" s="11" t="s">
        <v>520</v>
      </c>
      <c r="F291" s="45"/>
      <c r="G291" s="70"/>
      <c r="H291" s="13" t="s">
        <v>113</v>
      </c>
      <c r="I291" s="13">
        <v>0.95</v>
      </c>
      <c r="J291" s="58">
        <f>Table22[[#This Row],[Column6]]*Table22[[#This Row],[Column9]]</f>
        <v>0</v>
      </c>
      <c r="K291" s="58">
        <f>Table22[[#This Row],[Column7]]-Table22[[#This Row],[Column10]]</f>
        <v>0</v>
      </c>
      <c r="L291" s="53">
        <f>(Table22[[#This Row],[Column7]]-(Table22[[#This Row],[Column9]]*Table22[[#This Row],[Column6]]))*0.75</f>
        <v>0</v>
      </c>
      <c r="M291" s="71" t="e">
        <f>(Table22[[#This Row],[Column7]]-(Table22[[#This Row],[Column9]]*Table22[[#This Row],[Column6]]))/Table22[[#This Row],[Column7]]</f>
        <v>#DIV/0!</v>
      </c>
      <c r="N291" s="116"/>
    </row>
    <row r="292" spans="2:14" x14ac:dyDescent="0.35">
      <c r="B292" s="8" t="s">
        <v>518</v>
      </c>
      <c r="C292" s="9" t="s">
        <v>519</v>
      </c>
      <c r="D292" s="10" t="s">
        <v>70</v>
      </c>
      <c r="E292" s="11" t="s">
        <v>521</v>
      </c>
      <c r="F292" s="45"/>
      <c r="G292" s="70"/>
      <c r="H292" s="13" t="s">
        <v>113</v>
      </c>
      <c r="I292" s="13">
        <v>0.95</v>
      </c>
      <c r="J292" s="58">
        <f>Table22[[#This Row],[Column6]]*Table22[[#This Row],[Column9]]</f>
        <v>0</v>
      </c>
      <c r="K292" s="58">
        <f>Table22[[#This Row],[Column7]]-Table22[[#This Row],[Column10]]</f>
        <v>0</v>
      </c>
      <c r="L292" s="53">
        <f>(Table22[[#This Row],[Column7]]-(Table22[[#This Row],[Column9]]*Table22[[#This Row],[Column6]]))*0.75</f>
        <v>0</v>
      </c>
      <c r="M292" s="71" t="e">
        <f>(Table22[[#This Row],[Column7]]-(Table22[[#This Row],[Column9]]*Table22[[#This Row],[Column6]]))/Table22[[#This Row],[Column7]]</f>
        <v>#DIV/0!</v>
      </c>
      <c r="N292" s="116"/>
    </row>
    <row r="293" spans="2:14" x14ac:dyDescent="0.35">
      <c r="B293" s="8" t="s">
        <v>518</v>
      </c>
      <c r="C293" s="9" t="s">
        <v>519</v>
      </c>
      <c r="D293" s="10" t="s">
        <v>70</v>
      </c>
      <c r="E293" s="11" t="s">
        <v>522</v>
      </c>
      <c r="F293" s="45"/>
      <c r="G293" s="70"/>
      <c r="H293" s="13" t="s">
        <v>113</v>
      </c>
      <c r="I293" s="13">
        <v>0.95</v>
      </c>
      <c r="J293" s="58">
        <f>Table22[[#This Row],[Column6]]*Table22[[#This Row],[Column9]]</f>
        <v>0</v>
      </c>
      <c r="K293" s="58">
        <f>Table22[[#This Row],[Column7]]-Table22[[#This Row],[Column10]]</f>
        <v>0</v>
      </c>
      <c r="L293" s="53">
        <f>(Table22[[#This Row],[Column7]]-(Table22[[#This Row],[Column9]]*Table22[[#This Row],[Column6]]))*0.75</f>
        <v>0</v>
      </c>
      <c r="M293" s="71" t="e">
        <f>(Table22[[#This Row],[Column7]]-(Table22[[#This Row],[Column9]]*Table22[[#This Row],[Column6]]))/Table22[[#This Row],[Column7]]</f>
        <v>#DIV/0!</v>
      </c>
      <c r="N293" s="116"/>
    </row>
    <row r="294" spans="2:14" x14ac:dyDescent="0.35">
      <c r="B294" s="8" t="s">
        <v>518</v>
      </c>
      <c r="C294" s="9" t="s">
        <v>519</v>
      </c>
      <c r="D294" s="10" t="s">
        <v>70</v>
      </c>
      <c r="E294" s="11" t="s">
        <v>523</v>
      </c>
      <c r="F294" s="45"/>
      <c r="G294" s="70"/>
      <c r="H294" s="13" t="s">
        <v>113</v>
      </c>
      <c r="I294" s="13">
        <v>0.95</v>
      </c>
      <c r="J294" s="58">
        <f>Table22[[#This Row],[Column6]]*Table22[[#This Row],[Column9]]</f>
        <v>0</v>
      </c>
      <c r="K294" s="58">
        <f>Table22[[#This Row],[Column7]]-Table22[[#This Row],[Column10]]</f>
        <v>0</v>
      </c>
      <c r="L294" s="53">
        <f>(Table22[[#This Row],[Column7]]-(Table22[[#This Row],[Column9]]*Table22[[#This Row],[Column6]]))*0.75</f>
        <v>0</v>
      </c>
      <c r="M294" s="71" t="e">
        <f>(Table22[[#This Row],[Column7]]-(Table22[[#This Row],[Column9]]*Table22[[#This Row],[Column6]]))/Table22[[#This Row],[Column7]]</f>
        <v>#DIV/0!</v>
      </c>
      <c r="N294" s="116"/>
    </row>
    <row r="295" spans="2:14" x14ac:dyDescent="0.35">
      <c r="B295" s="6"/>
      <c r="C295" s="6"/>
      <c r="D295" s="6"/>
      <c r="E295" s="6"/>
      <c r="F295" s="6"/>
      <c r="G295" s="6"/>
      <c r="H295" s="6"/>
      <c r="I295" s="6"/>
      <c r="J295" s="6"/>
      <c r="K295" s="72"/>
      <c r="L295" s="72"/>
      <c r="M295" s="16"/>
      <c r="N295" s="6"/>
    </row>
    <row r="296" spans="2:14" x14ac:dyDescent="0.35">
      <c r="B296" s="6"/>
      <c r="C296" s="6"/>
      <c r="D296" s="6"/>
      <c r="E296" s="6"/>
      <c r="F296" s="6"/>
      <c r="G296" s="73">
        <f>SUM(G11:G295)</f>
        <v>145987</v>
      </c>
      <c r="H296" s="42"/>
      <c r="I296" s="42"/>
      <c r="J296" s="42"/>
      <c r="K296" s="73">
        <f t="shared" ref="K296:L296" si="0">SUM(K11:K295)</f>
        <v>144387</v>
      </c>
      <c r="L296" s="73">
        <f t="shared" si="0"/>
        <v>108290.25</v>
      </c>
      <c r="M296" s="16"/>
      <c r="N296" s="6"/>
    </row>
    <row r="297" spans="2:14" x14ac:dyDescent="0.35">
      <c r="B297" s="6"/>
      <c r="C297" s="6"/>
      <c r="D297" s="6"/>
      <c r="E297" s="6"/>
      <c r="F297" s="6"/>
      <c r="G297" s="6"/>
      <c r="H297" s="6"/>
      <c r="I297" s="6"/>
      <c r="J297" s="6"/>
      <c r="K297" s="6"/>
      <c r="L297" s="6"/>
      <c r="M297" s="16"/>
      <c r="N297" s="6"/>
    </row>
    <row r="298" spans="2:14" x14ac:dyDescent="0.35">
      <c r="B298" s="6"/>
      <c r="C298" s="6"/>
      <c r="D298" s="6"/>
      <c r="E298" s="6"/>
      <c r="F298" s="6"/>
      <c r="G298" s="6"/>
      <c r="H298" s="6"/>
      <c r="I298" s="6"/>
      <c r="J298" s="6"/>
      <c r="K298" s="6"/>
      <c r="L298" s="6"/>
      <c r="M298" s="16"/>
      <c r="N298" s="6"/>
    </row>
    <row r="299" spans="2:14" x14ac:dyDescent="0.35">
      <c r="B299" s="6"/>
      <c r="C299" s="6"/>
      <c r="D299" s="6"/>
      <c r="E299" s="6"/>
      <c r="F299" s="6"/>
      <c r="G299" s="6"/>
      <c r="H299" s="6"/>
      <c r="I299" s="6"/>
      <c r="J299" s="6"/>
      <c r="K299" s="6"/>
      <c r="L299" s="6"/>
      <c r="M299" s="16"/>
      <c r="N299" s="6"/>
    </row>
    <row r="300" spans="2:14" x14ac:dyDescent="0.35">
      <c r="B300" s="6"/>
      <c r="C300" s="6"/>
      <c r="D300" s="6"/>
      <c r="E300" s="6"/>
      <c r="F300" s="6"/>
      <c r="G300" s="6"/>
      <c r="H300" s="6"/>
      <c r="I300" s="6"/>
      <c r="J300" s="6"/>
      <c r="K300" s="6"/>
      <c r="L300" s="6"/>
      <c r="M300" s="16"/>
      <c r="N300" s="6"/>
    </row>
    <row r="301" spans="2:14" x14ac:dyDescent="0.35">
      <c r="B301" s="6"/>
      <c r="C301" s="6"/>
      <c r="D301" s="6"/>
      <c r="E301" s="6"/>
      <c r="F301" s="6"/>
      <c r="G301" s="6"/>
      <c r="H301" s="6"/>
      <c r="I301" s="6"/>
      <c r="J301" s="6"/>
      <c r="K301" s="6"/>
      <c r="L301" s="6"/>
      <c r="M301" s="16"/>
      <c r="N301" s="6"/>
    </row>
    <row r="302" spans="2:14" x14ac:dyDescent="0.35">
      <c r="B302" s="6"/>
      <c r="C302" s="6"/>
      <c r="D302" s="6"/>
      <c r="E302" s="6"/>
      <c r="F302" s="6"/>
      <c r="G302" s="6"/>
      <c r="H302" s="6"/>
      <c r="I302" s="6"/>
      <c r="J302" s="6"/>
      <c r="K302" s="6"/>
      <c r="L302" s="6"/>
      <c r="M302" s="16"/>
      <c r="N302" s="6"/>
    </row>
    <row r="303" spans="2:14" x14ac:dyDescent="0.35">
      <c r="B303" s="6"/>
      <c r="C303" s="6"/>
      <c r="D303" s="6"/>
      <c r="E303" s="6"/>
      <c r="F303" s="6"/>
      <c r="G303" s="6"/>
      <c r="H303" s="6"/>
      <c r="I303" s="6"/>
      <c r="J303" s="6"/>
      <c r="K303" s="6"/>
      <c r="L303" s="6"/>
      <c r="M303" s="16"/>
      <c r="N303" s="6"/>
    </row>
    <row r="304" spans="2:14" x14ac:dyDescent="0.35">
      <c r="B304" s="6"/>
      <c r="C304" s="6"/>
      <c r="D304" s="6"/>
      <c r="E304" s="6"/>
      <c r="F304" s="6"/>
      <c r="G304" s="6"/>
      <c r="H304" s="6"/>
      <c r="I304" s="6"/>
      <c r="J304" s="6"/>
      <c r="K304" s="6"/>
      <c r="L304" s="6"/>
      <c r="M304" s="16"/>
      <c r="N304" s="6"/>
    </row>
    <row r="305" spans="2:14" x14ac:dyDescent="0.35">
      <c r="B305" s="6"/>
      <c r="C305" s="6"/>
      <c r="D305" s="6"/>
      <c r="E305" s="6"/>
      <c r="F305" s="6"/>
      <c r="G305" s="6"/>
      <c r="H305" s="6"/>
      <c r="I305" s="6"/>
      <c r="J305" s="6"/>
      <c r="K305" s="6"/>
      <c r="L305" s="6"/>
      <c r="M305" s="16"/>
      <c r="N305" s="6"/>
    </row>
    <row r="306" spans="2:14" x14ac:dyDescent="0.35">
      <c r="B306" s="6"/>
      <c r="C306" s="6"/>
      <c r="D306" s="6"/>
      <c r="E306" s="6"/>
      <c r="F306" s="6"/>
      <c r="G306" s="6"/>
      <c r="H306" s="6"/>
      <c r="I306" s="6"/>
      <c r="J306" s="6"/>
      <c r="K306" s="6"/>
      <c r="L306" s="6"/>
      <c r="M306" s="16"/>
      <c r="N306" s="6"/>
    </row>
    <row r="307" spans="2:14" x14ac:dyDescent="0.35">
      <c r="B307" s="6"/>
      <c r="C307" s="6"/>
      <c r="D307" s="6"/>
      <c r="E307" s="6"/>
      <c r="F307" s="6"/>
      <c r="G307" s="6"/>
      <c r="H307" s="6"/>
      <c r="I307" s="6"/>
      <c r="J307" s="6"/>
      <c r="K307" s="6"/>
      <c r="L307" s="6"/>
      <c r="M307" s="16"/>
      <c r="N307" s="6"/>
    </row>
    <row r="308" spans="2:14" x14ac:dyDescent="0.35">
      <c r="B308" s="6"/>
      <c r="C308" s="6"/>
      <c r="D308" s="6"/>
      <c r="E308" s="6"/>
      <c r="F308" s="6"/>
      <c r="G308" s="6"/>
      <c r="H308" s="6"/>
      <c r="I308" s="6"/>
      <c r="J308" s="6"/>
      <c r="K308" s="6"/>
      <c r="L308" s="6"/>
      <c r="M308" s="16"/>
      <c r="N308" s="6"/>
    </row>
    <row r="309" spans="2:14" x14ac:dyDescent="0.35">
      <c r="B309" s="6"/>
      <c r="C309" s="6"/>
      <c r="D309" s="6"/>
      <c r="E309" s="6"/>
      <c r="F309" s="6"/>
      <c r="G309" s="6"/>
      <c r="H309" s="6"/>
      <c r="I309" s="6"/>
      <c r="J309" s="6"/>
      <c r="K309" s="6"/>
      <c r="L309" s="6"/>
      <c r="M309" s="16"/>
      <c r="N309" s="6"/>
    </row>
    <row r="310" spans="2:14" x14ac:dyDescent="0.35">
      <c r="B310" s="6"/>
      <c r="C310" s="6"/>
      <c r="D310" s="6"/>
      <c r="E310" s="6"/>
      <c r="F310" s="6"/>
      <c r="G310" s="6"/>
      <c r="H310" s="6"/>
      <c r="I310" s="6"/>
      <c r="J310" s="6"/>
      <c r="K310" s="6"/>
      <c r="L310" s="6"/>
      <c r="M310" s="16"/>
      <c r="N310" s="6"/>
    </row>
    <row r="311" spans="2:14" x14ac:dyDescent="0.35">
      <c r="B311" s="6"/>
      <c r="C311" s="6"/>
      <c r="D311" s="6"/>
      <c r="E311" s="6"/>
      <c r="F311" s="6"/>
      <c r="G311" s="6"/>
      <c r="H311" s="6"/>
      <c r="I311" s="6"/>
      <c r="J311" s="6"/>
      <c r="K311" s="6"/>
      <c r="L311" s="6"/>
      <c r="M311" s="16"/>
      <c r="N311" s="6"/>
    </row>
    <row r="312" spans="2:14" x14ac:dyDescent="0.35">
      <c r="B312" s="6"/>
      <c r="C312" s="6"/>
      <c r="D312" s="6"/>
      <c r="E312" s="6"/>
      <c r="F312" s="6"/>
      <c r="G312" s="6"/>
      <c r="H312" s="6"/>
      <c r="I312" s="6"/>
      <c r="J312" s="6"/>
      <c r="K312" s="6"/>
      <c r="L312" s="6"/>
      <c r="M312" s="16"/>
      <c r="N312" s="6"/>
    </row>
    <row r="313" spans="2:14" x14ac:dyDescent="0.35">
      <c r="B313" s="6"/>
      <c r="C313" s="6"/>
      <c r="D313" s="6"/>
      <c r="E313" s="6"/>
      <c r="F313" s="6"/>
      <c r="G313" s="6"/>
      <c r="H313" s="6"/>
      <c r="I313" s="6"/>
      <c r="J313" s="6"/>
      <c r="K313" s="6"/>
      <c r="L313" s="6"/>
      <c r="M313" s="16"/>
      <c r="N313" s="6"/>
    </row>
    <row r="314" spans="2:14" x14ac:dyDescent="0.35">
      <c r="B314" s="6"/>
      <c r="C314" s="6"/>
      <c r="D314" s="6"/>
      <c r="E314" s="6"/>
      <c r="F314" s="6"/>
      <c r="G314" s="6"/>
      <c r="H314" s="6"/>
      <c r="I314" s="6"/>
      <c r="J314" s="6"/>
      <c r="K314" s="6"/>
      <c r="L314" s="6"/>
      <c r="M314" s="16"/>
      <c r="N314" s="6"/>
    </row>
    <row r="315" spans="2:14" x14ac:dyDescent="0.35">
      <c r="B315" s="6"/>
      <c r="C315" s="6"/>
      <c r="D315" s="6"/>
      <c r="E315" s="6"/>
      <c r="F315" s="6"/>
      <c r="G315" s="6"/>
      <c r="H315" s="6"/>
      <c r="I315" s="6"/>
      <c r="J315" s="6"/>
      <c r="K315" s="6"/>
      <c r="L315" s="6"/>
      <c r="M315" s="16"/>
      <c r="N315" s="6"/>
    </row>
    <row r="316" spans="2:14" x14ac:dyDescent="0.35">
      <c r="B316" s="6"/>
      <c r="C316" s="6"/>
      <c r="D316" s="6"/>
      <c r="E316" s="6"/>
      <c r="F316" s="6"/>
      <c r="G316" s="6"/>
      <c r="H316" s="6"/>
      <c r="I316" s="6"/>
      <c r="J316" s="6"/>
      <c r="K316" s="6"/>
      <c r="L316" s="6"/>
      <c r="M316" s="16"/>
      <c r="N316" s="6"/>
    </row>
    <row r="317" spans="2:14" x14ac:dyDescent="0.35">
      <c r="B317" s="6"/>
      <c r="C317" s="6"/>
      <c r="D317" s="6"/>
      <c r="E317" s="6"/>
      <c r="F317" s="6"/>
      <c r="G317" s="6"/>
      <c r="H317" s="6"/>
      <c r="I317" s="6"/>
      <c r="J317" s="6"/>
      <c r="K317" s="6"/>
      <c r="L317" s="6"/>
      <c r="M317" s="16"/>
      <c r="N317" s="6"/>
    </row>
    <row r="318" spans="2:14" x14ac:dyDescent="0.35">
      <c r="B318" s="6"/>
      <c r="C318" s="6"/>
      <c r="D318" s="6"/>
      <c r="E318" s="6"/>
      <c r="F318" s="6"/>
      <c r="G318" s="6"/>
      <c r="H318" s="6"/>
      <c r="I318" s="6"/>
      <c r="J318" s="6"/>
      <c r="K318" s="6"/>
      <c r="L318" s="6"/>
      <c r="M318" s="16"/>
      <c r="N318" s="6"/>
    </row>
    <row r="319" spans="2:14" x14ac:dyDescent="0.35">
      <c r="B319" s="6"/>
      <c r="C319" s="6"/>
      <c r="D319" s="6"/>
      <c r="E319" s="6"/>
      <c r="F319" s="6"/>
      <c r="G319" s="6"/>
      <c r="H319" s="6"/>
      <c r="I319" s="6"/>
      <c r="J319" s="6"/>
      <c r="K319" s="6"/>
      <c r="L319" s="6"/>
      <c r="M319" s="16"/>
      <c r="N319" s="6"/>
    </row>
    <row r="320" spans="2:14" x14ac:dyDescent="0.35">
      <c r="B320" s="6"/>
      <c r="C320" s="6"/>
      <c r="D320" s="6"/>
      <c r="E320" s="6"/>
      <c r="F320" s="6"/>
      <c r="G320" s="6"/>
      <c r="H320" s="6"/>
      <c r="I320" s="6"/>
      <c r="J320" s="6"/>
      <c r="K320" s="6"/>
      <c r="L320" s="6"/>
      <c r="M320" s="16"/>
      <c r="N320" s="6"/>
    </row>
    <row r="321" spans="2:14" x14ac:dyDescent="0.35">
      <c r="B321" s="6"/>
      <c r="C321" s="6"/>
      <c r="D321" s="6"/>
      <c r="E321" s="6"/>
      <c r="F321" s="6"/>
      <c r="G321" s="6"/>
      <c r="H321" s="6"/>
      <c r="I321" s="6"/>
      <c r="J321" s="6"/>
      <c r="K321" s="6"/>
      <c r="L321" s="6"/>
      <c r="M321" s="16"/>
      <c r="N321" s="6"/>
    </row>
    <row r="322" spans="2:14" x14ac:dyDescent="0.35">
      <c r="B322" s="6"/>
      <c r="C322" s="6"/>
      <c r="D322" s="6"/>
      <c r="E322" s="6"/>
      <c r="F322" s="6"/>
      <c r="G322" s="6"/>
      <c r="H322" s="6"/>
      <c r="I322" s="6"/>
      <c r="J322" s="6"/>
      <c r="K322" s="6"/>
      <c r="L322" s="6"/>
      <c r="M322" s="16"/>
      <c r="N322" s="6"/>
    </row>
    <row r="323" spans="2:14" x14ac:dyDescent="0.35">
      <c r="B323" s="6"/>
      <c r="C323" s="6"/>
      <c r="D323" s="6"/>
      <c r="E323" s="6"/>
      <c r="F323" s="6"/>
      <c r="G323" s="6"/>
      <c r="H323" s="6"/>
      <c r="I323" s="6"/>
      <c r="J323" s="6"/>
      <c r="K323" s="6"/>
      <c r="L323" s="6"/>
      <c r="M323" s="16"/>
      <c r="N323" s="6"/>
    </row>
  </sheetData>
  <sheetProtection sort="0" autoFilter="0"/>
  <phoneticPr fontId="7" type="noConversion"/>
  <pageMargins left="0.7" right="0.7" top="0.75" bottom="0.75" header="0.3" footer="0.3"/>
  <pageSetup orientation="portrait" verticalDpi="0"/>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5"/>
  <sheetViews>
    <sheetView topLeftCell="H1" workbookViewId="0">
      <selection activeCell="K1" sqref="K1:K1048576"/>
    </sheetView>
  </sheetViews>
  <sheetFormatPr defaultColWidth="8.6328125" defaultRowHeight="12.5" x14ac:dyDescent="0.25"/>
  <cols>
    <col min="1" max="1" width="45.6328125" style="31" customWidth="1"/>
    <col min="2" max="2" width="20" style="31" customWidth="1"/>
    <col min="3" max="6" width="45.6328125" style="32" customWidth="1"/>
    <col min="7" max="7" width="45.6328125" style="33" customWidth="1"/>
    <col min="8" max="8" width="45.6328125" style="32" customWidth="1"/>
    <col min="9" max="9" width="31.36328125" style="32" customWidth="1"/>
    <col min="10" max="10" width="45.36328125" style="31" customWidth="1"/>
    <col min="11" max="11" width="16.6328125" style="34" customWidth="1"/>
    <col min="12" max="12" width="28.36328125" style="31" hidden="1" customWidth="1"/>
    <col min="13" max="13" width="66.36328125" style="31" customWidth="1"/>
    <col min="14" max="14" width="26.6328125" style="31" customWidth="1"/>
    <col min="15" max="16" width="255.6328125" style="31" bestFit="1" customWidth="1"/>
    <col min="17" max="17" width="26.453125" style="31" customWidth="1"/>
    <col min="18" max="18" width="21.6328125" style="31" customWidth="1"/>
    <col min="19" max="16384" width="8.6328125" style="31"/>
  </cols>
  <sheetData>
    <row r="1" spans="1:15" s="27" customFormat="1" ht="14" x14ac:dyDescent="0.3">
      <c r="A1" s="27" t="s">
        <v>535</v>
      </c>
      <c r="B1" s="27" t="s">
        <v>536</v>
      </c>
      <c r="C1" s="28" t="s">
        <v>537</v>
      </c>
      <c r="D1" s="28" t="s">
        <v>538</v>
      </c>
      <c r="E1" s="28" t="s">
        <v>539</v>
      </c>
      <c r="F1" s="28" t="s">
        <v>540</v>
      </c>
      <c r="G1" s="29" t="s">
        <v>541</v>
      </c>
      <c r="H1" s="28" t="s">
        <v>45</v>
      </c>
      <c r="I1" s="27" t="s">
        <v>542</v>
      </c>
      <c r="J1" s="27" t="s">
        <v>543</v>
      </c>
      <c r="K1" s="30" t="s">
        <v>544</v>
      </c>
      <c r="L1" s="27" t="s">
        <v>545</v>
      </c>
      <c r="M1" s="27" t="s">
        <v>546</v>
      </c>
      <c r="N1" s="27" t="s">
        <v>547</v>
      </c>
      <c r="O1" s="27" t="s">
        <v>548</v>
      </c>
    </row>
    <row r="2" spans="1:15" x14ac:dyDescent="0.25">
      <c r="A2" s="31" t="s">
        <v>68</v>
      </c>
      <c r="B2" s="31">
        <v>1</v>
      </c>
      <c r="C2" s="32" t="s">
        <v>549</v>
      </c>
      <c r="D2" s="32" t="s">
        <v>550</v>
      </c>
      <c r="E2" s="32" t="s">
        <v>551</v>
      </c>
      <c r="F2" s="32" t="s">
        <v>552</v>
      </c>
      <c r="G2" s="33">
        <v>100</v>
      </c>
      <c r="H2" s="32" t="s">
        <v>70</v>
      </c>
      <c r="I2" s="31" t="s">
        <v>553</v>
      </c>
      <c r="J2" s="31" t="s">
        <v>554</v>
      </c>
      <c r="K2" s="34" t="s">
        <v>341</v>
      </c>
      <c r="L2" s="31" t="s">
        <v>555</v>
      </c>
      <c r="M2" s="31" t="s">
        <v>556</v>
      </c>
      <c r="N2" s="31" t="s">
        <v>557</v>
      </c>
      <c r="O2" s="31" t="s">
        <v>558</v>
      </c>
    </row>
    <row r="3" spans="1:15" x14ac:dyDescent="0.25">
      <c r="A3" s="31" t="s">
        <v>68</v>
      </c>
      <c r="B3" s="31">
        <v>1</v>
      </c>
      <c r="C3" s="32" t="s">
        <v>549</v>
      </c>
      <c r="D3" s="32" t="s">
        <v>550</v>
      </c>
      <c r="E3" s="32" t="s">
        <v>551</v>
      </c>
      <c r="F3" s="32" t="s">
        <v>552</v>
      </c>
      <c r="G3" s="33">
        <v>400</v>
      </c>
      <c r="H3" s="32" t="s">
        <v>70</v>
      </c>
      <c r="I3" s="31" t="s">
        <v>553</v>
      </c>
      <c r="J3" s="31" t="s">
        <v>554</v>
      </c>
      <c r="K3" s="34" t="s">
        <v>71</v>
      </c>
      <c r="L3" s="31" t="s">
        <v>559</v>
      </c>
      <c r="M3" s="31" t="s">
        <v>560</v>
      </c>
      <c r="N3" s="31" t="s">
        <v>557</v>
      </c>
      <c r="O3" s="31" t="s">
        <v>558</v>
      </c>
    </row>
    <row r="4" spans="1:15" x14ac:dyDescent="0.25">
      <c r="A4" s="31" t="s">
        <v>98</v>
      </c>
      <c r="B4" s="31">
        <v>2</v>
      </c>
      <c r="C4" s="32" t="s">
        <v>561</v>
      </c>
      <c r="D4" s="32" t="s">
        <v>562</v>
      </c>
      <c r="E4" s="32" t="s">
        <v>563</v>
      </c>
      <c r="F4" s="32" t="s">
        <v>564</v>
      </c>
      <c r="G4" s="33">
        <v>0.1</v>
      </c>
      <c r="H4" s="32" t="s">
        <v>108</v>
      </c>
      <c r="I4" s="31" t="s">
        <v>565</v>
      </c>
      <c r="J4" s="31" t="s">
        <v>554</v>
      </c>
      <c r="K4" s="34" t="s">
        <v>109</v>
      </c>
      <c r="L4" s="31" t="s">
        <v>566</v>
      </c>
      <c r="M4" s="31" t="s">
        <v>567</v>
      </c>
      <c r="N4" s="31" t="s">
        <v>568</v>
      </c>
      <c r="O4" s="31" t="s">
        <v>569</v>
      </c>
    </row>
    <row r="5" spans="1:15" x14ac:dyDescent="0.25">
      <c r="A5" s="31" t="s">
        <v>98</v>
      </c>
      <c r="B5" s="31">
        <v>2</v>
      </c>
      <c r="C5" s="32" t="s">
        <v>561</v>
      </c>
      <c r="D5" s="32" t="s">
        <v>562</v>
      </c>
      <c r="E5" s="32" t="s">
        <v>563</v>
      </c>
      <c r="F5" s="32" t="s">
        <v>564</v>
      </c>
      <c r="G5" s="33">
        <v>0.15</v>
      </c>
      <c r="H5" s="32" t="s">
        <v>103</v>
      </c>
      <c r="I5" s="31" t="s">
        <v>565</v>
      </c>
      <c r="J5" s="31" t="s">
        <v>554</v>
      </c>
      <c r="K5" s="34" t="s">
        <v>106</v>
      </c>
      <c r="L5" s="31" t="s">
        <v>570</v>
      </c>
      <c r="M5" s="31" t="s">
        <v>571</v>
      </c>
      <c r="N5" s="31" t="s">
        <v>568</v>
      </c>
      <c r="O5" s="31" t="s">
        <v>569</v>
      </c>
    </row>
    <row r="6" spans="1:15" x14ac:dyDescent="0.25">
      <c r="A6" s="31" t="s">
        <v>98</v>
      </c>
      <c r="B6" s="31">
        <v>2</v>
      </c>
      <c r="C6" s="32" t="s">
        <v>561</v>
      </c>
      <c r="D6" s="32" t="s">
        <v>562</v>
      </c>
      <c r="E6" s="32" t="s">
        <v>563</v>
      </c>
      <c r="F6" s="32" t="s">
        <v>564</v>
      </c>
      <c r="G6" s="33">
        <v>0.3</v>
      </c>
      <c r="H6" s="32" t="s">
        <v>100</v>
      </c>
      <c r="I6" s="31" t="s">
        <v>565</v>
      </c>
      <c r="J6" s="31" t="s">
        <v>554</v>
      </c>
      <c r="K6" s="34" t="s">
        <v>105</v>
      </c>
      <c r="L6" s="31" t="s">
        <v>572</v>
      </c>
      <c r="M6" s="31" t="s">
        <v>573</v>
      </c>
      <c r="N6" s="31" t="s">
        <v>568</v>
      </c>
      <c r="O6" s="31" t="s">
        <v>569</v>
      </c>
    </row>
    <row r="7" spans="1:15" x14ac:dyDescent="0.25">
      <c r="A7" s="31" t="s">
        <v>98</v>
      </c>
      <c r="B7" s="31">
        <v>2</v>
      </c>
      <c r="C7" s="32" t="s">
        <v>561</v>
      </c>
      <c r="D7" s="32" t="s">
        <v>562</v>
      </c>
      <c r="E7" s="32" t="s">
        <v>563</v>
      </c>
      <c r="F7" s="32" t="s">
        <v>564</v>
      </c>
      <c r="G7" s="33">
        <v>0.15</v>
      </c>
      <c r="H7" s="32" t="s">
        <v>103</v>
      </c>
      <c r="I7" s="31" t="s">
        <v>574</v>
      </c>
      <c r="J7" s="31" t="s">
        <v>554</v>
      </c>
      <c r="K7" s="34" t="s">
        <v>104</v>
      </c>
      <c r="L7" s="31" t="s">
        <v>575</v>
      </c>
      <c r="M7" s="31" t="s">
        <v>576</v>
      </c>
      <c r="N7" s="31" t="s">
        <v>568</v>
      </c>
      <c r="O7" s="31" t="s">
        <v>569</v>
      </c>
    </row>
    <row r="8" spans="1:15" x14ac:dyDescent="0.25">
      <c r="A8" s="31" t="s">
        <v>98</v>
      </c>
      <c r="B8" s="31">
        <v>2</v>
      </c>
      <c r="C8" s="32" t="s">
        <v>561</v>
      </c>
      <c r="D8" s="32" t="s">
        <v>562</v>
      </c>
      <c r="E8" s="32" t="s">
        <v>563</v>
      </c>
      <c r="F8" s="32" t="s">
        <v>564</v>
      </c>
      <c r="G8" s="33">
        <v>0.3</v>
      </c>
      <c r="H8" s="32" t="s">
        <v>100</v>
      </c>
      <c r="I8" s="31" t="s">
        <v>574</v>
      </c>
      <c r="J8" s="31" t="s">
        <v>554</v>
      </c>
      <c r="K8" s="34" t="s">
        <v>101</v>
      </c>
      <c r="L8" s="31" t="s">
        <v>577</v>
      </c>
      <c r="M8" s="31" t="s">
        <v>578</v>
      </c>
      <c r="N8" s="31" t="s">
        <v>568</v>
      </c>
      <c r="O8" s="31" t="s">
        <v>569</v>
      </c>
    </row>
    <row r="9" spans="1:15" x14ac:dyDescent="0.25">
      <c r="A9" s="31" t="s">
        <v>408</v>
      </c>
      <c r="B9" s="31">
        <v>3</v>
      </c>
      <c r="C9" s="32" t="s">
        <v>579</v>
      </c>
      <c r="D9" s="32" t="s">
        <v>580</v>
      </c>
      <c r="E9" s="32" t="s">
        <v>581</v>
      </c>
      <c r="F9" s="32" t="s">
        <v>582</v>
      </c>
      <c r="G9" s="33">
        <v>80</v>
      </c>
      <c r="H9" s="32" t="s">
        <v>182</v>
      </c>
      <c r="I9" s="31" t="s">
        <v>583</v>
      </c>
      <c r="J9" s="31" t="s">
        <v>554</v>
      </c>
      <c r="K9" s="34" t="s">
        <v>409</v>
      </c>
      <c r="L9" s="31" t="s">
        <v>584</v>
      </c>
      <c r="M9" s="31" t="s">
        <v>585</v>
      </c>
      <c r="N9" s="31" t="s">
        <v>586</v>
      </c>
      <c r="O9" s="31" t="s">
        <v>587</v>
      </c>
    </row>
    <row r="10" spans="1:15" x14ac:dyDescent="0.25">
      <c r="A10" s="31" t="s">
        <v>116</v>
      </c>
      <c r="B10" s="31">
        <v>4</v>
      </c>
      <c r="C10" s="32" t="s">
        <v>588</v>
      </c>
      <c r="D10" s="32" t="s">
        <v>589</v>
      </c>
      <c r="E10" s="32" t="s">
        <v>551</v>
      </c>
      <c r="F10" s="32" t="s">
        <v>552</v>
      </c>
      <c r="G10" s="33">
        <v>1</v>
      </c>
      <c r="H10" s="32" t="s">
        <v>118</v>
      </c>
      <c r="I10" s="31" t="s">
        <v>590</v>
      </c>
      <c r="J10" s="31" t="s">
        <v>554</v>
      </c>
      <c r="K10" s="34" t="s">
        <v>119</v>
      </c>
      <c r="L10" s="31" t="s">
        <v>591</v>
      </c>
      <c r="M10" s="31" t="s">
        <v>592</v>
      </c>
      <c r="N10" s="31" t="s">
        <v>593</v>
      </c>
      <c r="O10" s="31" t="s">
        <v>594</v>
      </c>
    </row>
    <row r="11" spans="1:15" x14ac:dyDescent="0.25">
      <c r="A11" s="31" t="s">
        <v>475</v>
      </c>
      <c r="B11" s="31">
        <v>5</v>
      </c>
      <c r="C11" s="32" t="s">
        <v>595</v>
      </c>
      <c r="D11" s="32" t="s">
        <v>596</v>
      </c>
      <c r="E11" s="32" t="s">
        <v>597</v>
      </c>
      <c r="F11" s="32" t="s">
        <v>582</v>
      </c>
      <c r="G11" s="33">
        <v>1</v>
      </c>
      <c r="H11" s="32" t="s">
        <v>171</v>
      </c>
      <c r="I11" s="31" t="s">
        <v>583</v>
      </c>
      <c r="J11" s="31" t="s">
        <v>554</v>
      </c>
      <c r="K11" s="34" t="s">
        <v>480</v>
      </c>
      <c r="L11" s="31" t="s">
        <v>598</v>
      </c>
      <c r="M11" s="31" t="s">
        <v>599</v>
      </c>
      <c r="N11" s="31" t="s">
        <v>600</v>
      </c>
      <c r="O11" s="31" t="s">
        <v>601</v>
      </c>
    </row>
    <row r="12" spans="1:15" x14ac:dyDescent="0.25">
      <c r="A12" s="31" t="s">
        <v>475</v>
      </c>
      <c r="B12" s="31">
        <v>5</v>
      </c>
      <c r="C12" s="32" t="s">
        <v>595</v>
      </c>
      <c r="D12" s="32" t="s">
        <v>596</v>
      </c>
      <c r="E12" s="32" t="s">
        <v>597</v>
      </c>
      <c r="F12" s="32" t="s">
        <v>582</v>
      </c>
      <c r="G12" s="33">
        <v>1</v>
      </c>
      <c r="H12" s="32" t="s">
        <v>171</v>
      </c>
      <c r="I12" s="31" t="s">
        <v>583</v>
      </c>
      <c r="J12" s="31" t="s">
        <v>554</v>
      </c>
      <c r="K12" s="34" t="s">
        <v>479</v>
      </c>
      <c r="L12" s="31" t="s">
        <v>602</v>
      </c>
      <c r="M12" s="31" t="s">
        <v>603</v>
      </c>
      <c r="N12" s="31" t="s">
        <v>600</v>
      </c>
      <c r="O12" s="31" t="s">
        <v>601</v>
      </c>
    </row>
    <row r="13" spans="1:15" x14ac:dyDescent="0.25">
      <c r="A13" s="31" t="s">
        <v>475</v>
      </c>
      <c r="B13" s="31">
        <v>5</v>
      </c>
      <c r="C13" s="32" t="s">
        <v>595</v>
      </c>
      <c r="D13" s="32" t="s">
        <v>596</v>
      </c>
      <c r="E13" s="32" t="s">
        <v>597</v>
      </c>
      <c r="F13" s="32" t="s">
        <v>582</v>
      </c>
      <c r="G13" s="33">
        <v>1</v>
      </c>
      <c r="H13" s="32" t="s">
        <v>171</v>
      </c>
      <c r="I13" s="31" t="s">
        <v>583</v>
      </c>
      <c r="J13" s="31" t="s">
        <v>554</v>
      </c>
      <c r="K13" s="34" t="s">
        <v>478</v>
      </c>
      <c r="L13" s="31" t="s">
        <v>604</v>
      </c>
      <c r="M13" s="31" t="s">
        <v>605</v>
      </c>
      <c r="N13" s="31" t="s">
        <v>600</v>
      </c>
      <c r="O13" s="31" t="s">
        <v>601</v>
      </c>
    </row>
    <row r="14" spans="1:15" x14ac:dyDescent="0.25">
      <c r="A14" s="31" t="s">
        <v>475</v>
      </c>
      <c r="B14" s="31">
        <v>5</v>
      </c>
      <c r="C14" s="32" t="s">
        <v>595</v>
      </c>
      <c r="D14" s="32" t="s">
        <v>596</v>
      </c>
      <c r="E14" s="32" t="s">
        <v>597</v>
      </c>
      <c r="F14" s="32" t="s">
        <v>582</v>
      </c>
      <c r="G14" s="33">
        <v>1</v>
      </c>
      <c r="H14" s="32" t="s">
        <v>171</v>
      </c>
      <c r="I14" s="31" t="s">
        <v>583</v>
      </c>
      <c r="J14" s="31" t="s">
        <v>554</v>
      </c>
      <c r="K14" s="34" t="s">
        <v>476</v>
      </c>
      <c r="L14" s="31" t="s">
        <v>606</v>
      </c>
      <c r="M14" s="31" t="s">
        <v>607</v>
      </c>
      <c r="N14" s="31" t="s">
        <v>600</v>
      </c>
      <c r="O14" s="31" t="s">
        <v>601</v>
      </c>
    </row>
    <row r="15" spans="1:15" x14ac:dyDescent="0.25">
      <c r="A15" s="31" t="s">
        <v>421</v>
      </c>
      <c r="B15" s="31">
        <v>6</v>
      </c>
      <c r="C15" s="32" t="s">
        <v>608</v>
      </c>
      <c r="D15" s="32" t="s">
        <v>609</v>
      </c>
      <c r="E15" s="32" t="s">
        <v>610</v>
      </c>
      <c r="F15" s="32" t="s">
        <v>552</v>
      </c>
      <c r="G15" s="33" t="s">
        <v>443</v>
      </c>
      <c r="H15" s="32" t="s">
        <v>444</v>
      </c>
      <c r="I15" s="31" t="s">
        <v>611</v>
      </c>
      <c r="J15" s="31" t="s">
        <v>554</v>
      </c>
      <c r="K15" s="34" t="s">
        <v>445</v>
      </c>
      <c r="L15" s="31" t="s">
        <v>612</v>
      </c>
      <c r="M15" s="31" t="s">
        <v>613</v>
      </c>
      <c r="N15" s="31" t="s">
        <v>128</v>
      </c>
      <c r="O15" s="31" t="s">
        <v>614</v>
      </c>
    </row>
    <row r="16" spans="1:15" x14ac:dyDescent="0.25">
      <c r="A16" s="31" t="s">
        <v>421</v>
      </c>
      <c r="B16" s="31">
        <v>6</v>
      </c>
      <c r="C16" s="32" t="s">
        <v>615</v>
      </c>
      <c r="D16" s="32" t="s">
        <v>616</v>
      </c>
      <c r="E16" s="32" t="s">
        <v>617</v>
      </c>
      <c r="F16" s="32" t="s">
        <v>552</v>
      </c>
      <c r="G16" s="33" t="s">
        <v>446</v>
      </c>
      <c r="H16" s="32" t="s">
        <v>447</v>
      </c>
      <c r="I16" s="31" t="s">
        <v>611</v>
      </c>
      <c r="J16" s="31" t="s">
        <v>554</v>
      </c>
      <c r="K16" s="34">
        <v>75854030730</v>
      </c>
      <c r="L16" s="31" t="s">
        <v>618</v>
      </c>
      <c r="M16" s="31" t="s">
        <v>619</v>
      </c>
      <c r="N16" s="31" t="s">
        <v>128</v>
      </c>
      <c r="O16" s="31" t="s">
        <v>620</v>
      </c>
    </row>
    <row r="17" spans="1:15" x14ac:dyDescent="0.25">
      <c r="A17" s="31" t="s">
        <v>421</v>
      </c>
      <c r="B17" s="31">
        <v>6</v>
      </c>
      <c r="C17" s="32" t="s">
        <v>621</v>
      </c>
      <c r="D17" s="32" t="s">
        <v>622</v>
      </c>
      <c r="E17" s="32" t="s">
        <v>623</v>
      </c>
      <c r="F17" s="32" t="s">
        <v>552</v>
      </c>
      <c r="G17" s="33" t="s">
        <v>441</v>
      </c>
      <c r="H17" s="32" t="s">
        <v>439</v>
      </c>
      <c r="I17" s="31" t="s">
        <v>611</v>
      </c>
      <c r="J17" s="31" t="s">
        <v>554</v>
      </c>
      <c r="K17" s="34" t="s">
        <v>442</v>
      </c>
      <c r="L17" s="31" t="s">
        <v>624</v>
      </c>
      <c r="M17" s="31" t="s">
        <v>625</v>
      </c>
      <c r="N17" s="31" t="s">
        <v>128</v>
      </c>
      <c r="O17" s="31" t="s">
        <v>626</v>
      </c>
    </row>
    <row r="18" spans="1:15" x14ac:dyDescent="0.25">
      <c r="A18" s="31" t="s">
        <v>421</v>
      </c>
      <c r="B18" s="31">
        <v>6</v>
      </c>
      <c r="C18" s="32" t="s">
        <v>627</v>
      </c>
      <c r="D18" s="32" t="s">
        <v>622</v>
      </c>
      <c r="E18" s="32" t="s">
        <v>623</v>
      </c>
      <c r="F18" s="32" t="s">
        <v>552</v>
      </c>
      <c r="G18" s="33" t="s">
        <v>438</v>
      </c>
      <c r="H18" s="32" t="s">
        <v>439</v>
      </c>
      <c r="I18" s="31" t="s">
        <v>611</v>
      </c>
      <c r="J18" s="31" t="s">
        <v>554</v>
      </c>
      <c r="K18" s="34" t="s">
        <v>440</v>
      </c>
      <c r="L18" s="31" t="s">
        <v>628</v>
      </c>
      <c r="M18" s="31" t="s">
        <v>629</v>
      </c>
      <c r="N18" s="31" t="s">
        <v>128</v>
      </c>
      <c r="O18" s="31" t="s">
        <v>626</v>
      </c>
    </row>
    <row r="19" spans="1:15" x14ac:dyDescent="0.25">
      <c r="A19" s="31" t="s">
        <v>421</v>
      </c>
      <c r="B19" s="31">
        <v>6</v>
      </c>
      <c r="C19" s="32" t="s">
        <v>630</v>
      </c>
      <c r="D19" s="32" t="s">
        <v>631</v>
      </c>
      <c r="E19" s="32" t="s">
        <v>623</v>
      </c>
      <c r="F19" s="32" t="s">
        <v>552</v>
      </c>
      <c r="G19" s="33" t="s">
        <v>435</v>
      </c>
      <c r="H19" s="32" t="s">
        <v>436</v>
      </c>
      <c r="I19" s="31" t="s">
        <v>611</v>
      </c>
      <c r="J19" s="31" t="s">
        <v>554</v>
      </c>
      <c r="K19" s="34" t="s">
        <v>437</v>
      </c>
      <c r="L19" s="31" t="s">
        <v>632</v>
      </c>
      <c r="M19" s="31" t="s">
        <v>633</v>
      </c>
      <c r="N19" s="31" t="s">
        <v>128</v>
      </c>
      <c r="O19" s="31" t="s">
        <v>626</v>
      </c>
    </row>
    <row r="20" spans="1:15" x14ac:dyDescent="0.25">
      <c r="A20" s="31" t="s">
        <v>421</v>
      </c>
      <c r="B20" s="31">
        <v>6</v>
      </c>
      <c r="C20" s="32" t="s">
        <v>634</v>
      </c>
      <c r="D20" s="32" t="s">
        <v>635</v>
      </c>
      <c r="E20" s="32" t="s">
        <v>623</v>
      </c>
      <c r="F20" s="32" t="s">
        <v>552</v>
      </c>
      <c r="G20" s="33" t="s">
        <v>432</v>
      </c>
      <c r="H20" s="32" t="s">
        <v>433</v>
      </c>
      <c r="I20" s="31" t="s">
        <v>611</v>
      </c>
      <c r="J20" s="31" t="s">
        <v>554</v>
      </c>
      <c r="K20" s="34" t="s">
        <v>434</v>
      </c>
      <c r="L20" s="31" t="s">
        <v>636</v>
      </c>
      <c r="M20" s="31" t="s">
        <v>637</v>
      </c>
      <c r="N20" s="31" t="s">
        <v>128</v>
      </c>
      <c r="O20" s="31" t="s">
        <v>626</v>
      </c>
    </row>
    <row r="21" spans="1:15" x14ac:dyDescent="0.25">
      <c r="A21" s="31" t="s">
        <v>421</v>
      </c>
      <c r="B21" s="31">
        <v>6</v>
      </c>
      <c r="C21" s="32" t="s">
        <v>638</v>
      </c>
      <c r="D21" s="32" t="s">
        <v>639</v>
      </c>
      <c r="E21" s="32" t="s">
        <v>617</v>
      </c>
      <c r="F21" s="32" t="s">
        <v>552</v>
      </c>
      <c r="G21" s="33" t="s">
        <v>429</v>
      </c>
      <c r="H21" s="32" t="s">
        <v>430</v>
      </c>
      <c r="I21" s="31" t="s">
        <v>611</v>
      </c>
      <c r="J21" s="31" t="s">
        <v>554</v>
      </c>
      <c r="K21" s="34" t="s">
        <v>431</v>
      </c>
      <c r="L21" s="31" t="s">
        <v>640</v>
      </c>
      <c r="M21" s="31" t="s">
        <v>641</v>
      </c>
      <c r="N21" s="31" t="s">
        <v>128</v>
      </c>
      <c r="O21" s="31" t="s">
        <v>642</v>
      </c>
    </row>
    <row r="22" spans="1:15" x14ac:dyDescent="0.25">
      <c r="A22" s="31" t="s">
        <v>421</v>
      </c>
      <c r="B22" s="31">
        <v>6</v>
      </c>
      <c r="C22" s="32" t="s">
        <v>643</v>
      </c>
      <c r="D22" s="32" t="s">
        <v>644</v>
      </c>
      <c r="E22" s="32" t="s">
        <v>623</v>
      </c>
      <c r="F22" s="32" t="s">
        <v>552</v>
      </c>
      <c r="G22" s="33" t="s">
        <v>426</v>
      </c>
      <c r="H22" s="32" t="s">
        <v>427</v>
      </c>
      <c r="I22" s="31" t="s">
        <v>611</v>
      </c>
      <c r="J22" s="31" t="s">
        <v>554</v>
      </c>
      <c r="K22" s="34" t="s">
        <v>428</v>
      </c>
      <c r="L22" s="31" t="s">
        <v>645</v>
      </c>
      <c r="M22" s="31" t="s">
        <v>646</v>
      </c>
      <c r="N22" s="31" t="s">
        <v>128</v>
      </c>
      <c r="O22" s="31" t="s">
        <v>626</v>
      </c>
    </row>
    <row r="23" spans="1:15" x14ac:dyDescent="0.25">
      <c r="A23" s="31" t="s">
        <v>421</v>
      </c>
      <c r="B23" s="31">
        <v>6</v>
      </c>
      <c r="C23" s="32" t="s">
        <v>647</v>
      </c>
      <c r="D23" s="32" t="s">
        <v>648</v>
      </c>
      <c r="E23" s="32" t="s">
        <v>649</v>
      </c>
      <c r="F23" s="32" t="s">
        <v>552</v>
      </c>
      <c r="G23" s="33" t="s">
        <v>422</v>
      </c>
      <c r="H23" s="32" t="s">
        <v>423</v>
      </c>
      <c r="I23" s="31" t="s">
        <v>611</v>
      </c>
      <c r="J23" s="31" t="s">
        <v>554</v>
      </c>
      <c r="K23" s="34" t="s">
        <v>424</v>
      </c>
      <c r="L23" s="31" t="s">
        <v>650</v>
      </c>
      <c r="M23" s="31" t="s">
        <v>651</v>
      </c>
      <c r="N23" s="31" t="s">
        <v>128</v>
      </c>
      <c r="O23" s="31" t="s">
        <v>652</v>
      </c>
    </row>
    <row r="24" spans="1:15" x14ac:dyDescent="0.25">
      <c r="A24" s="31" t="s">
        <v>364</v>
      </c>
      <c r="B24" s="31">
        <v>7</v>
      </c>
      <c r="C24" s="32" t="s">
        <v>653</v>
      </c>
      <c r="D24" s="32" t="s">
        <v>654</v>
      </c>
      <c r="E24" s="32" t="s">
        <v>655</v>
      </c>
      <c r="F24" s="32" t="s">
        <v>552</v>
      </c>
      <c r="G24" s="33">
        <v>20</v>
      </c>
      <c r="H24" s="32" t="s">
        <v>70</v>
      </c>
      <c r="I24" s="31" t="s">
        <v>656</v>
      </c>
      <c r="J24" s="31" t="s">
        <v>554</v>
      </c>
      <c r="K24" s="34" t="s">
        <v>399</v>
      </c>
      <c r="L24" s="31" t="s">
        <v>657</v>
      </c>
      <c r="M24" s="31" t="s">
        <v>658</v>
      </c>
      <c r="N24" s="31" t="s">
        <v>659</v>
      </c>
      <c r="O24" s="31" t="s">
        <v>660</v>
      </c>
    </row>
    <row r="25" spans="1:15" x14ac:dyDescent="0.25">
      <c r="A25" s="31" t="s">
        <v>364</v>
      </c>
      <c r="B25" s="31">
        <v>7</v>
      </c>
      <c r="C25" s="32" t="s">
        <v>653</v>
      </c>
      <c r="D25" s="32" t="s">
        <v>654</v>
      </c>
      <c r="E25" s="32" t="s">
        <v>655</v>
      </c>
      <c r="F25" s="32" t="s">
        <v>552</v>
      </c>
      <c r="G25" s="33">
        <v>20</v>
      </c>
      <c r="H25" s="32" t="s">
        <v>70</v>
      </c>
      <c r="I25" s="31" t="s">
        <v>656</v>
      </c>
      <c r="J25" s="31" t="s">
        <v>554</v>
      </c>
      <c r="K25" s="34" t="s">
        <v>398</v>
      </c>
      <c r="L25" s="31" t="s">
        <v>661</v>
      </c>
      <c r="M25" s="31" t="s">
        <v>662</v>
      </c>
      <c r="N25" s="31" t="s">
        <v>659</v>
      </c>
      <c r="O25" s="31" t="s">
        <v>660</v>
      </c>
    </row>
    <row r="26" spans="1:15" x14ac:dyDescent="0.25">
      <c r="A26" s="31" t="s">
        <v>364</v>
      </c>
      <c r="B26" s="31">
        <v>7</v>
      </c>
      <c r="C26" s="32" t="s">
        <v>653</v>
      </c>
      <c r="D26" s="32" t="s">
        <v>654</v>
      </c>
      <c r="E26" s="32" t="s">
        <v>655</v>
      </c>
      <c r="F26" s="32" t="s">
        <v>552</v>
      </c>
      <c r="G26" s="33">
        <v>20</v>
      </c>
      <c r="H26" s="32" t="s">
        <v>70</v>
      </c>
      <c r="I26" s="31" t="s">
        <v>656</v>
      </c>
      <c r="J26" s="31" t="s">
        <v>554</v>
      </c>
      <c r="K26" s="34" t="s">
        <v>397</v>
      </c>
      <c r="L26" s="31" t="s">
        <v>663</v>
      </c>
      <c r="M26" s="31" t="s">
        <v>664</v>
      </c>
      <c r="N26" s="31" t="s">
        <v>659</v>
      </c>
      <c r="O26" s="31" t="s">
        <v>660</v>
      </c>
    </row>
    <row r="27" spans="1:15" x14ac:dyDescent="0.25">
      <c r="A27" s="31" t="s">
        <v>364</v>
      </c>
      <c r="B27" s="31">
        <v>7</v>
      </c>
      <c r="C27" s="32" t="s">
        <v>653</v>
      </c>
      <c r="D27" s="32" t="s">
        <v>654</v>
      </c>
      <c r="E27" s="32" t="s">
        <v>655</v>
      </c>
      <c r="F27" s="32" t="s">
        <v>552</v>
      </c>
      <c r="G27" s="33">
        <v>40</v>
      </c>
      <c r="H27" s="32" t="s">
        <v>70</v>
      </c>
      <c r="I27" s="31" t="s">
        <v>656</v>
      </c>
      <c r="J27" s="31" t="s">
        <v>554</v>
      </c>
      <c r="K27" s="34" t="s">
        <v>396</v>
      </c>
      <c r="L27" s="31" t="s">
        <v>665</v>
      </c>
      <c r="M27" s="31" t="s">
        <v>666</v>
      </c>
      <c r="N27" s="31" t="s">
        <v>659</v>
      </c>
      <c r="O27" s="31" t="s">
        <v>660</v>
      </c>
    </row>
    <row r="28" spans="1:15" x14ac:dyDescent="0.25">
      <c r="A28" s="31" t="s">
        <v>364</v>
      </c>
      <c r="B28" s="31">
        <v>7</v>
      </c>
      <c r="C28" s="32" t="s">
        <v>653</v>
      </c>
      <c r="D28" s="32" t="s">
        <v>654</v>
      </c>
      <c r="E28" s="32" t="s">
        <v>655</v>
      </c>
      <c r="F28" s="32" t="s">
        <v>552</v>
      </c>
      <c r="G28" s="33">
        <v>40</v>
      </c>
      <c r="H28" s="32" t="s">
        <v>70</v>
      </c>
      <c r="I28" s="31" t="s">
        <v>656</v>
      </c>
      <c r="J28" s="31" t="s">
        <v>554</v>
      </c>
      <c r="K28" s="34" t="s">
        <v>395</v>
      </c>
      <c r="L28" s="31" t="s">
        <v>667</v>
      </c>
      <c r="M28" s="31" t="s">
        <v>668</v>
      </c>
      <c r="N28" s="31" t="s">
        <v>659</v>
      </c>
      <c r="O28" s="31" t="s">
        <v>660</v>
      </c>
    </row>
    <row r="29" spans="1:15" x14ac:dyDescent="0.25">
      <c r="A29" s="31" t="s">
        <v>364</v>
      </c>
      <c r="B29" s="31">
        <v>7</v>
      </c>
      <c r="C29" s="32" t="s">
        <v>653</v>
      </c>
      <c r="D29" s="32" t="s">
        <v>654</v>
      </c>
      <c r="E29" s="32" t="s">
        <v>655</v>
      </c>
      <c r="F29" s="32" t="s">
        <v>552</v>
      </c>
      <c r="G29" s="33">
        <v>40</v>
      </c>
      <c r="H29" s="32" t="s">
        <v>70</v>
      </c>
      <c r="I29" s="31" t="s">
        <v>656</v>
      </c>
      <c r="J29" s="31" t="s">
        <v>554</v>
      </c>
      <c r="K29" s="34" t="s">
        <v>394</v>
      </c>
      <c r="L29" s="31" t="s">
        <v>669</v>
      </c>
      <c r="M29" s="31" t="s">
        <v>670</v>
      </c>
      <c r="N29" s="31" t="s">
        <v>659</v>
      </c>
      <c r="O29" s="31" t="s">
        <v>660</v>
      </c>
    </row>
    <row r="30" spans="1:15" x14ac:dyDescent="0.25">
      <c r="A30" s="31" t="s">
        <v>364</v>
      </c>
      <c r="B30" s="31">
        <v>7</v>
      </c>
      <c r="C30" s="32" t="s">
        <v>653</v>
      </c>
      <c r="D30" s="32" t="s">
        <v>654</v>
      </c>
      <c r="E30" s="32" t="s">
        <v>655</v>
      </c>
      <c r="F30" s="32" t="s">
        <v>552</v>
      </c>
      <c r="G30" s="33">
        <v>40</v>
      </c>
      <c r="H30" s="32" t="s">
        <v>70</v>
      </c>
      <c r="I30" s="31" t="s">
        <v>656</v>
      </c>
      <c r="J30" s="31" t="s">
        <v>554</v>
      </c>
      <c r="K30" s="34" t="s">
        <v>393</v>
      </c>
      <c r="L30" s="31" t="s">
        <v>671</v>
      </c>
      <c r="M30" s="31" t="s">
        <v>672</v>
      </c>
      <c r="N30" s="31" t="s">
        <v>659</v>
      </c>
      <c r="O30" s="31" t="s">
        <v>660</v>
      </c>
    </row>
    <row r="31" spans="1:15" x14ac:dyDescent="0.25">
      <c r="A31" s="31" t="s">
        <v>364</v>
      </c>
      <c r="B31" s="31">
        <v>7</v>
      </c>
      <c r="C31" s="32" t="s">
        <v>673</v>
      </c>
      <c r="D31" s="32" t="s">
        <v>654</v>
      </c>
      <c r="E31" s="32" t="s">
        <v>655</v>
      </c>
      <c r="F31" s="32" t="s">
        <v>552</v>
      </c>
      <c r="G31" s="33">
        <v>20</v>
      </c>
      <c r="H31" s="32" t="s">
        <v>70</v>
      </c>
      <c r="I31" s="31" t="s">
        <v>674</v>
      </c>
      <c r="J31" s="31" t="s">
        <v>554</v>
      </c>
      <c r="K31" s="34" t="s">
        <v>392</v>
      </c>
      <c r="L31" s="31" t="s">
        <v>675</v>
      </c>
      <c r="M31" s="31" t="s">
        <v>676</v>
      </c>
      <c r="N31" s="31" t="s">
        <v>677</v>
      </c>
      <c r="O31" s="31" t="s">
        <v>660</v>
      </c>
    </row>
    <row r="32" spans="1:15" x14ac:dyDescent="0.25">
      <c r="A32" s="31" t="s">
        <v>364</v>
      </c>
      <c r="B32" s="31">
        <v>7</v>
      </c>
      <c r="C32" s="32" t="s">
        <v>673</v>
      </c>
      <c r="D32" s="32" t="s">
        <v>654</v>
      </c>
      <c r="E32" s="32" t="s">
        <v>655</v>
      </c>
      <c r="F32" s="32" t="s">
        <v>552</v>
      </c>
      <c r="G32" s="33">
        <v>20</v>
      </c>
      <c r="H32" s="32" t="s">
        <v>70</v>
      </c>
      <c r="I32" s="31" t="s">
        <v>674</v>
      </c>
      <c r="J32" s="31" t="s">
        <v>554</v>
      </c>
      <c r="K32" s="34" t="s">
        <v>391</v>
      </c>
      <c r="L32" s="31" t="s">
        <v>678</v>
      </c>
      <c r="M32" s="31" t="s">
        <v>679</v>
      </c>
      <c r="N32" s="31" t="s">
        <v>677</v>
      </c>
      <c r="O32" s="31" t="s">
        <v>660</v>
      </c>
    </row>
    <row r="33" spans="1:15" x14ac:dyDescent="0.25">
      <c r="A33" s="31" t="s">
        <v>364</v>
      </c>
      <c r="B33" s="31">
        <v>7</v>
      </c>
      <c r="C33" s="32" t="s">
        <v>673</v>
      </c>
      <c r="D33" s="32" t="s">
        <v>654</v>
      </c>
      <c r="E33" s="32" t="s">
        <v>655</v>
      </c>
      <c r="F33" s="32" t="s">
        <v>552</v>
      </c>
      <c r="G33" s="33">
        <v>20</v>
      </c>
      <c r="H33" s="32" t="s">
        <v>70</v>
      </c>
      <c r="I33" s="31" t="s">
        <v>674</v>
      </c>
      <c r="J33" s="31" t="s">
        <v>554</v>
      </c>
      <c r="K33" s="34" t="s">
        <v>390</v>
      </c>
      <c r="L33" s="31" t="s">
        <v>680</v>
      </c>
      <c r="M33" s="31" t="s">
        <v>681</v>
      </c>
      <c r="N33" s="31" t="s">
        <v>677</v>
      </c>
      <c r="O33" s="31" t="s">
        <v>660</v>
      </c>
    </row>
    <row r="34" spans="1:15" x14ac:dyDescent="0.25">
      <c r="A34" s="31" t="s">
        <v>364</v>
      </c>
      <c r="B34" s="31">
        <v>7</v>
      </c>
      <c r="C34" s="32" t="s">
        <v>673</v>
      </c>
      <c r="D34" s="32" t="s">
        <v>654</v>
      </c>
      <c r="E34" s="32" t="s">
        <v>655</v>
      </c>
      <c r="F34" s="32" t="s">
        <v>552</v>
      </c>
      <c r="G34" s="33">
        <v>20</v>
      </c>
      <c r="H34" s="32" t="s">
        <v>70</v>
      </c>
      <c r="I34" s="31" t="s">
        <v>674</v>
      </c>
      <c r="J34" s="31" t="s">
        <v>554</v>
      </c>
      <c r="K34" s="34" t="s">
        <v>389</v>
      </c>
      <c r="L34" s="31" t="s">
        <v>682</v>
      </c>
      <c r="M34" s="31" t="s">
        <v>683</v>
      </c>
      <c r="N34" s="31" t="s">
        <v>677</v>
      </c>
      <c r="O34" s="31" t="s">
        <v>660</v>
      </c>
    </row>
    <row r="35" spans="1:15" x14ac:dyDescent="0.25">
      <c r="A35" s="31" t="s">
        <v>364</v>
      </c>
      <c r="B35" s="31">
        <v>7</v>
      </c>
      <c r="C35" s="32" t="s">
        <v>673</v>
      </c>
      <c r="D35" s="32" t="s">
        <v>654</v>
      </c>
      <c r="E35" s="32" t="s">
        <v>655</v>
      </c>
      <c r="F35" s="32" t="s">
        <v>552</v>
      </c>
      <c r="G35" s="33">
        <v>20</v>
      </c>
      <c r="H35" s="32" t="s">
        <v>70</v>
      </c>
      <c r="I35" s="31" t="s">
        <v>674</v>
      </c>
      <c r="J35" s="31" t="s">
        <v>554</v>
      </c>
      <c r="K35" s="34" t="s">
        <v>388</v>
      </c>
      <c r="L35" s="31" t="s">
        <v>684</v>
      </c>
      <c r="M35" s="31" t="s">
        <v>685</v>
      </c>
      <c r="N35" s="31" t="s">
        <v>677</v>
      </c>
      <c r="O35" s="31" t="s">
        <v>660</v>
      </c>
    </row>
    <row r="36" spans="1:15" x14ac:dyDescent="0.25">
      <c r="A36" s="31" t="s">
        <v>364</v>
      </c>
      <c r="B36" s="31">
        <v>7</v>
      </c>
      <c r="C36" s="32" t="s">
        <v>673</v>
      </c>
      <c r="D36" s="32" t="s">
        <v>654</v>
      </c>
      <c r="E36" s="32" t="s">
        <v>655</v>
      </c>
      <c r="F36" s="32" t="s">
        <v>552</v>
      </c>
      <c r="G36" s="33">
        <v>20</v>
      </c>
      <c r="H36" s="32" t="s">
        <v>70</v>
      </c>
      <c r="I36" s="31" t="s">
        <v>674</v>
      </c>
      <c r="J36" s="31" t="s">
        <v>554</v>
      </c>
      <c r="K36" s="34" t="s">
        <v>387</v>
      </c>
      <c r="L36" s="31" t="s">
        <v>686</v>
      </c>
      <c r="M36" s="31" t="s">
        <v>687</v>
      </c>
      <c r="N36" s="31" t="s">
        <v>677</v>
      </c>
      <c r="O36" s="31" t="s">
        <v>660</v>
      </c>
    </row>
    <row r="37" spans="1:15" x14ac:dyDescent="0.25">
      <c r="A37" s="31" t="s">
        <v>364</v>
      </c>
      <c r="B37" s="31">
        <v>7</v>
      </c>
      <c r="C37" s="32" t="s">
        <v>673</v>
      </c>
      <c r="D37" s="32" t="s">
        <v>654</v>
      </c>
      <c r="E37" s="32" t="s">
        <v>655</v>
      </c>
      <c r="F37" s="32" t="s">
        <v>552</v>
      </c>
      <c r="G37" s="33">
        <v>20</v>
      </c>
      <c r="H37" s="32" t="s">
        <v>70</v>
      </c>
      <c r="I37" s="31" t="s">
        <v>674</v>
      </c>
      <c r="J37" s="31" t="s">
        <v>554</v>
      </c>
      <c r="K37" s="34" t="s">
        <v>386</v>
      </c>
      <c r="L37" s="31" t="s">
        <v>688</v>
      </c>
      <c r="M37" s="31" t="s">
        <v>689</v>
      </c>
      <c r="N37" s="31" t="s">
        <v>677</v>
      </c>
      <c r="O37" s="31" t="s">
        <v>660</v>
      </c>
    </row>
    <row r="38" spans="1:15" x14ac:dyDescent="0.25">
      <c r="A38" s="31" t="s">
        <v>364</v>
      </c>
      <c r="B38" s="31">
        <v>7</v>
      </c>
      <c r="C38" s="32" t="s">
        <v>673</v>
      </c>
      <c r="D38" s="32" t="s">
        <v>654</v>
      </c>
      <c r="E38" s="32" t="s">
        <v>655</v>
      </c>
      <c r="F38" s="32" t="s">
        <v>552</v>
      </c>
      <c r="G38" s="33">
        <v>20</v>
      </c>
      <c r="H38" s="32" t="s">
        <v>70</v>
      </c>
      <c r="I38" s="31" t="s">
        <v>674</v>
      </c>
      <c r="J38" s="31" t="s">
        <v>554</v>
      </c>
      <c r="K38" s="34" t="s">
        <v>385</v>
      </c>
      <c r="L38" s="31" t="s">
        <v>690</v>
      </c>
      <c r="M38" s="31" t="s">
        <v>691</v>
      </c>
      <c r="N38" s="31" t="s">
        <v>677</v>
      </c>
      <c r="O38" s="31" t="s">
        <v>660</v>
      </c>
    </row>
    <row r="39" spans="1:15" x14ac:dyDescent="0.25">
      <c r="A39" s="31" t="s">
        <v>364</v>
      </c>
      <c r="B39" s="31">
        <v>7</v>
      </c>
      <c r="C39" s="32" t="s">
        <v>692</v>
      </c>
      <c r="D39" s="32" t="s">
        <v>654</v>
      </c>
      <c r="E39" s="32" t="s">
        <v>655</v>
      </c>
      <c r="F39" s="32" t="s">
        <v>552</v>
      </c>
      <c r="G39" s="33">
        <v>20</v>
      </c>
      <c r="H39" s="32" t="s">
        <v>70</v>
      </c>
      <c r="I39" s="31" t="s">
        <v>674</v>
      </c>
      <c r="J39" s="31" t="s">
        <v>554</v>
      </c>
      <c r="K39" s="34" t="s">
        <v>384</v>
      </c>
      <c r="L39" s="31" t="s">
        <v>693</v>
      </c>
      <c r="M39" s="31" t="s">
        <v>694</v>
      </c>
      <c r="N39" s="31" t="s">
        <v>677</v>
      </c>
      <c r="O39" s="31" t="s">
        <v>660</v>
      </c>
    </row>
    <row r="40" spans="1:15" x14ac:dyDescent="0.25">
      <c r="A40" s="31" t="s">
        <v>364</v>
      </c>
      <c r="B40" s="31">
        <v>7</v>
      </c>
      <c r="C40" s="32" t="s">
        <v>692</v>
      </c>
      <c r="D40" s="32" t="s">
        <v>654</v>
      </c>
      <c r="E40" s="32" t="s">
        <v>655</v>
      </c>
      <c r="F40" s="32" t="s">
        <v>552</v>
      </c>
      <c r="G40" s="33">
        <v>20</v>
      </c>
      <c r="H40" s="32" t="s">
        <v>70</v>
      </c>
      <c r="I40" s="31" t="s">
        <v>674</v>
      </c>
      <c r="J40" s="31" t="s">
        <v>554</v>
      </c>
      <c r="K40" s="34" t="s">
        <v>383</v>
      </c>
      <c r="L40" s="31" t="s">
        <v>695</v>
      </c>
      <c r="M40" s="31" t="s">
        <v>696</v>
      </c>
      <c r="N40" s="31" t="s">
        <v>677</v>
      </c>
      <c r="O40" s="31" t="s">
        <v>660</v>
      </c>
    </row>
    <row r="41" spans="1:15" x14ac:dyDescent="0.25">
      <c r="A41" s="31" t="s">
        <v>364</v>
      </c>
      <c r="B41" s="31">
        <v>7</v>
      </c>
      <c r="C41" s="32" t="s">
        <v>692</v>
      </c>
      <c r="D41" s="32" t="s">
        <v>654</v>
      </c>
      <c r="E41" s="32" t="s">
        <v>655</v>
      </c>
      <c r="F41" s="32" t="s">
        <v>552</v>
      </c>
      <c r="G41" s="33">
        <v>20</v>
      </c>
      <c r="H41" s="32" t="s">
        <v>70</v>
      </c>
      <c r="I41" s="31" t="s">
        <v>674</v>
      </c>
      <c r="J41" s="31" t="s">
        <v>554</v>
      </c>
      <c r="K41" s="34" t="s">
        <v>382</v>
      </c>
      <c r="L41" s="31" t="s">
        <v>697</v>
      </c>
      <c r="M41" s="31" t="s">
        <v>698</v>
      </c>
      <c r="N41" s="31" t="s">
        <v>677</v>
      </c>
      <c r="O41" s="31" t="s">
        <v>660</v>
      </c>
    </row>
    <row r="42" spans="1:15" x14ac:dyDescent="0.25">
      <c r="A42" s="31" t="s">
        <v>364</v>
      </c>
      <c r="B42" s="31">
        <v>7</v>
      </c>
      <c r="C42" s="32" t="s">
        <v>653</v>
      </c>
      <c r="D42" s="32" t="s">
        <v>654</v>
      </c>
      <c r="E42" s="32" t="s">
        <v>655</v>
      </c>
      <c r="F42" s="32" t="s">
        <v>552</v>
      </c>
      <c r="G42" s="33">
        <v>40</v>
      </c>
      <c r="H42" s="32" t="s">
        <v>70</v>
      </c>
      <c r="I42" s="31" t="s">
        <v>699</v>
      </c>
      <c r="J42" s="31" t="s">
        <v>554</v>
      </c>
      <c r="K42" s="34" t="s">
        <v>381</v>
      </c>
      <c r="L42" s="31" t="s">
        <v>700</v>
      </c>
      <c r="M42" s="31" t="s">
        <v>701</v>
      </c>
      <c r="N42" s="31" t="s">
        <v>659</v>
      </c>
      <c r="O42" s="31" t="s">
        <v>660</v>
      </c>
    </row>
    <row r="43" spans="1:15" x14ac:dyDescent="0.25">
      <c r="A43" s="31" t="s">
        <v>364</v>
      </c>
      <c r="B43" s="31">
        <v>7</v>
      </c>
      <c r="C43" s="32" t="s">
        <v>653</v>
      </c>
      <c r="D43" s="32" t="s">
        <v>654</v>
      </c>
      <c r="E43" s="32" t="s">
        <v>655</v>
      </c>
      <c r="F43" s="32" t="s">
        <v>552</v>
      </c>
      <c r="G43" s="33">
        <v>40</v>
      </c>
      <c r="H43" s="32" t="s">
        <v>70</v>
      </c>
      <c r="I43" s="31" t="s">
        <v>699</v>
      </c>
      <c r="J43" s="31" t="s">
        <v>554</v>
      </c>
      <c r="K43" s="34" t="s">
        <v>380</v>
      </c>
      <c r="L43" s="31" t="s">
        <v>702</v>
      </c>
      <c r="M43" s="31" t="s">
        <v>703</v>
      </c>
      <c r="N43" s="31" t="s">
        <v>659</v>
      </c>
      <c r="O43" s="31" t="s">
        <v>660</v>
      </c>
    </row>
    <row r="44" spans="1:15" ht="13.5" customHeight="1" x14ac:dyDescent="0.25">
      <c r="A44" s="31" t="s">
        <v>364</v>
      </c>
      <c r="B44" s="31">
        <v>7</v>
      </c>
      <c r="C44" s="32" t="s">
        <v>653</v>
      </c>
      <c r="D44" s="32" t="s">
        <v>654</v>
      </c>
      <c r="E44" s="32" t="s">
        <v>655</v>
      </c>
      <c r="F44" s="32" t="s">
        <v>552</v>
      </c>
      <c r="G44" s="33">
        <v>40</v>
      </c>
      <c r="H44" s="32" t="s">
        <v>70</v>
      </c>
      <c r="I44" s="31" t="s">
        <v>704</v>
      </c>
      <c r="J44" s="31" t="s">
        <v>554</v>
      </c>
      <c r="K44" s="34" t="s">
        <v>379</v>
      </c>
      <c r="L44" s="31" t="s">
        <v>705</v>
      </c>
      <c r="M44" s="31" t="s">
        <v>706</v>
      </c>
      <c r="N44" s="31" t="s">
        <v>659</v>
      </c>
      <c r="O44" s="31" t="s">
        <v>660</v>
      </c>
    </row>
    <row r="45" spans="1:15" x14ac:dyDescent="0.25">
      <c r="A45" s="31" t="s">
        <v>364</v>
      </c>
      <c r="B45" s="31">
        <v>7</v>
      </c>
      <c r="C45" s="32" t="s">
        <v>673</v>
      </c>
      <c r="D45" s="32" t="s">
        <v>654</v>
      </c>
      <c r="E45" s="32" t="s">
        <v>655</v>
      </c>
      <c r="F45" s="32" t="s">
        <v>552</v>
      </c>
      <c r="G45" s="33">
        <v>20</v>
      </c>
      <c r="H45" s="32" t="s">
        <v>70</v>
      </c>
      <c r="I45" s="31" t="s">
        <v>704</v>
      </c>
      <c r="J45" s="31" t="s">
        <v>554</v>
      </c>
      <c r="K45" s="34" t="s">
        <v>378</v>
      </c>
      <c r="L45" s="31" t="s">
        <v>707</v>
      </c>
      <c r="M45" s="31" t="s">
        <v>708</v>
      </c>
      <c r="N45" s="31" t="s">
        <v>677</v>
      </c>
      <c r="O45" s="31" t="s">
        <v>660</v>
      </c>
    </row>
    <row r="46" spans="1:15" x14ac:dyDescent="0.25">
      <c r="A46" s="31" t="s">
        <v>364</v>
      </c>
      <c r="B46" s="31">
        <v>7</v>
      </c>
      <c r="C46" s="32" t="s">
        <v>673</v>
      </c>
      <c r="D46" s="32" t="s">
        <v>654</v>
      </c>
      <c r="E46" s="32" t="s">
        <v>655</v>
      </c>
      <c r="F46" s="32" t="s">
        <v>552</v>
      </c>
      <c r="G46" s="33">
        <v>20</v>
      </c>
      <c r="H46" s="32" t="s">
        <v>70</v>
      </c>
      <c r="I46" s="31" t="s">
        <v>704</v>
      </c>
      <c r="J46" s="31" t="s">
        <v>554</v>
      </c>
      <c r="K46" s="34" t="s">
        <v>377</v>
      </c>
      <c r="L46" s="31" t="s">
        <v>709</v>
      </c>
      <c r="M46" s="31" t="s">
        <v>710</v>
      </c>
      <c r="N46" s="31" t="s">
        <v>677</v>
      </c>
      <c r="O46" s="31" t="s">
        <v>660</v>
      </c>
    </row>
    <row r="47" spans="1:15" x14ac:dyDescent="0.25">
      <c r="A47" s="31" t="s">
        <v>364</v>
      </c>
      <c r="B47" s="31">
        <v>7</v>
      </c>
      <c r="C47" s="32" t="s">
        <v>673</v>
      </c>
      <c r="D47" s="32" t="s">
        <v>654</v>
      </c>
      <c r="E47" s="32" t="s">
        <v>655</v>
      </c>
      <c r="F47" s="32" t="s">
        <v>552</v>
      </c>
      <c r="G47" s="33">
        <v>20</v>
      </c>
      <c r="H47" s="32" t="s">
        <v>70</v>
      </c>
      <c r="I47" s="31" t="s">
        <v>704</v>
      </c>
      <c r="J47" s="31" t="s">
        <v>554</v>
      </c>
      <c r="K47" s="34" t="s">
        <v>376</v>
      </c>
      <c r="L47" s="31" t="s">
        <v>711</v>
      </c>
      <c r="M47" s="31" t="s">
        <v>712</v>
      </c>
      <c r="N47" s="31" t="s">
        <v>677</v>
      </c>
      <c r="O47" s="31" t="s">
        <v>660</v>
      </c>
    </row>
    <row r="48" spans="1:15" x14ac:dyDescent="0.25">
      <c r="A48" s="31" t="s">
        <v>364</v>
      </c>
      <c r="B48" s="31">
        <v>7</v>
      </c>
      <c r="C48" s="32" t="s">
        <v>653</v>
      </c>
      <c r="D48" s="32" t="s">
        <v>654</v>
      </c>
      <c r="E48" s="32" t="s">
        <v>655</v>
      </c>
      <c r="F48" s="32" t="s">
        <v>552</v>
      </c>
      <c r="G48" s="33">
        <v>20</v>
      </c>
      <c r="H48" s="32" t="s">
        <v>70</v>
      </c>
      <c r="I48" s="31" t="s">
        <v>699</v>
      </c>
      <c r="J48" s="31" t="s">
        <v>554</v>
      </c>
      <c r="K48" s="34" t="s">
        <v>375</v>
      </c>
      <c r="L48" s="31" t="s">
        <v>713</v>
      </c>
      <c r="M48" s="31" t="s">
        <v>714</v>
      </c>
      <c r="N48" s="31" t="s">
        <v>659</v>
      </c>
      <c r="O48" s="31" t="s">
        <v>660</v>
      </c>
    </row>
    <row r="49" spans="1:15" x14ac:dyDescent="0.25">
      <c r="A49" s="31" t="s">
        <v>364</v>
      </c>
      <c r="B49" s="31">
        <v>7</v>
      </c>
      <c r="C49" s="32" t="s">
        <v>653</v>
      </c>
      <c r="D49" s="32" t="s">
        <v>654</v>
      </c>
      <c r="E49" s="32" t="s">
        <v>655</v>
      </c>
      <c r="F49" s="32" t="s">
        <v>552</v>
      </c>
      <c r="G49" s="33">
        <v>40</v>
      </c>
      <c r="H49" s="32" t="s">
        <v>70</v>
      </c>
      <c r="I49" s="31" t="s">
        <v>715</v>
      </c>
      <c r="J49" s="31" t="s">
        <v>554</v>
      </c>
      <c r="K49" s="34" t="s">
        <v>373</v>
      </c>
      <c r="L49" s="31" t="s">
        <v>716</v>
      </c>
      <c r="M49" s="31" t="s">
        <v>717</v>
      </c>
      <c r="N49" s="31" t="s">
        <v>659</v>
      </c>
      <c r="O49" s="31" t="s">
        <v>660</v>
      </c>
    </row>
    <row r="50" spans="1:15" x14ac:dyDescent="0.25">
      <c r="A50" s="31" t="s">
        <v>364</v>
      </c>
      <c r="B50" s="31">
        <v>7</v>
      </c>
      <c r="C50" s="32" t="s">
        <v>653</v>
      </c>
      <c r="D50" s="32" t="s">
        <v>654</v>
      </c>
      <c r="E50" s="32" t="s">
        <v>655</v>
      </c>
      <c r="F50" s="32" t="s">
        <v>552</v>
      </c>
      <c r="G50" s="33">
        <v>40</v>
      </c>
      <c r="H50" s="32" t="s">
        <v>70</v>
      </c>
      <c r="I50" s="31" t="s">
        <v>715</v>
      </c>
      <c r="J50" s="31" t="s">
        <v>554</v>
      </c>
      <c r="K50" s="34" t="s">
        <v>372</v>
      </c>
      <c r="L50" s="31" t="s">
        <v>718</v>
      </c>
      <c r="M50" s="31" t="s">
        <v>719</v>
      </c>
      <c r="N50" s="31" t="s">
        <v>659</v>
      </c>
      <c r="O50" s="31" t="s">
        <v>660</v>
      </c>
    </row>
    <row r="51" spans="1:15" x14ac:dyDescent="0.25">
      <c r="A51" s="31" t="s">
        <v>364</v>
      </c>
      <c r="B51" s="31">
        <v>7</v>
      </c>
      <c r="C51" s="32" t="s">
        <v>653</v>
      </c>
      <c r="D51" s="32" t="s">
        <v>654</v>
      </c>
      <c r="E51" s="32" t="s">
        <v>655</v>
      </c>
      <c r="F51" s="32" t="s">
        <v>552</v>
      </c>
      <c r="G51" s="33">
        <v>40</v>
      </c>
      <c r="H51" s="32" t="s">
        <v>70</v>
      </c>
      <c r="I51" s="31" t="s">
        <v>720</v>
      </c>
      <c r="J51" s="31" t="s">
        <v>554</v>
      </c>
      <c r="K51" s="34" t="s">
        <v>371</v>
      </c>
      <c r="L51" s="31" t="s">
        <v>721</v>
      </c>
      <c r="M51" s="31" t="s">
        <v>722</v>
      </c>
      <c r="N51" s="31" t="s">
        <v>659</v>
      </c>
      <c r="O51" s="31" t="s">
        <v>660</v>
      </c>
    </row>
    <row r="52" spans="1:15" x14ac:dyDescent="0.25">
      <c r="A52" s="31" t="s">
        <v>364</v>
      </c>
      <c r="B52" s="31">
        <v>7</v>
      </c>
      <c r="C52" s="32" t="s">
        <v>653</v>
      </c>
      <c r="D52" s="32" t="s">
        <v>654</v>
      </c>
      <c r="E52" s="32" t="s">
        <v>655</v>
      </c>
      <c r="F52" s="32" t="s">
        <v>552</v>
      </c>
      <c r="G52" s="33">
        <v>40</v>
      </c>
      <c r="H52" s="32" t="s">
        <v>70</v>
      </c>
      <c r="I52" s="31" t="s">
        <v>720</v>
      </c>
      <c r="J52" s="31" t="s">
        <v>554</v>
      </c>
      <c r="K52" s="34" t="s">
        <v>370</v>
      </c>
      <c r="L52" s="31" t="s">
        <v>723</v>
      </c>
      <c r="M52" s="31" t="s">
        <v>724</v>
      </c>
      <c r="N52" s="31" t="s">
        <v>659</v>
      </c>
      <c r="O52" s="31" t="s">
        <v>660</v>
      </c>
    </row>
    <row r="53" spans="1:15" x14ac:dyDescent="0.25">
      <c r="A53" s="31" t="s">
        <v>364</v>
      </c>
      <c r="B53" s="31">
        <v>7</v>
      </c>
      <c r="C53" s="32" t="s">
        <v>653</v>
      </c>
      <c r="D53" s="32" t="s">
        <v>654</v>
      </c>
      <c r="E53" s="32" t="s">
        <v>655</v>
      </c>
      <c r="F53" s="32" t="s">
        <v>552</v>
      </c>
      <c r="G53" s="33">
        <v>40</v>
      </c>
      <c r="H53" s="32" t="s">
        <v>70</v>
      </c>
      <c r="I53" s="31" t="s">
        <v>720</v>
      </c>
      <c r="J53" s="31" t="s">
        <v>554</v>
      </c>
      <c r="K53" s="34" t="s">
        <v>369</v>
      </c>
      <c r="L53" s="31" t="s">
        <v>725</v>
      </c>
      <c r="M53" s="31" t="s">
        <v>726</v>
      </c>
      <c r="N53" s="31" t="s">
        <v>659</v>
      </c>
      <c r="O53" s="31" t="s">
        <v>660</v>
      </c>
    </row>
    <row r="54" spans="1:15" x14ac:dyDescent="0.25">
      <c r="A54" s="31" t="s">
        <v>364</v>
      </c>
      <c r="B54" s="31">
        <v>7</v>
      </c>
      <c r="C54" s="32" t="s">
        <v>653</v>
      </c>
      <c r="D54" s="32" t="s">
        <v>654</v>
      </c>
      <c r="E54" s="32" t="s">
        <v>655</v>
      </c>
      <c r="F54" s="32" t="s">
        <v>552</v>
      </c>
      <c r="G54" s="33">
        <v>40</v>
      </c>
      <c r="H54" s="32" t="s">
        <v>70</v>
      </c>
      <c r="I54" s="31" t="s">
        <v>720</v>
      </c>
      <c r="J54" s="31" t="s">
        <v>554</v>
      </c>
      <c r="K54" s="34" t="s">
        <v>368</v>
      </c>
      <c r="L54" s="31" t="s">
        <v>727</v>
      </c>
      <c r="M54" s="31" t="s">
        <v>728</v>
      </c>
      <c r="N54" s="31" t="s">
        <v>659</v>
      </c>
      <c r="O54" s="31" t="s">
        <v>660</v>
      </c>
    </row>
    <row r="55" spans="1:15" x14ac:dyDescent="0.25">
      <c r="A55" s="31" t="s">
        <v>364</v>
      </c>
      <c r="B55" s="31">
        <v>7</v>
      </c>
      <c r="C55" s="32" t="s">
        <v>653</v>
      </c>
      <c r="D55" s="32" t="s">
        <v>654</v>
      </c>
      <c r="E55" s="32" t="s">
        <v>655</v>
      </c>
      <c r="F55" s="32" t="s">
        <v>552</v>
      </c>
      <c r="G55" s="33">
        <v>40</v>
      </c>
      <c r="H55" s="32" t="s">
        <v>70</v>
      </c>
      <c r="I55" s="31" t="s">
        <v>720</v>
      </c>
      <c r="J55" s="31" t="s">
        <v>554</v>
      </c>
      <c r="K55" s="34" t="s">
        <v>367</v>
      </c>
      <c r="L55" s="31" t="s">
        <v>729</v>
      </c>
      <c r="M55" s="31" t="s">
        <v>730</v>
      </c>
      <c r="N55" s="31" t="s">
        <v>659</v>
      </c>
      <c r="O55" s="31" t="s">
        <v>660</v>
      </c>
    </row>
    <row r="56" spans="1:15" x14ac:dyDescent="0.25">
      <c r="A56" s="31" t="s">
        <v>364</v>
      </c>
      <c r="B56" s="31">
        <v>7</v>
      </c>
      <c r="C56" s="32" t="s">
        <v>653</v>
      </c>
      <c r="D56" s="32" t="s">
        <v>654</v>
      </c>
      <c r="E56" s="32" t="s">
        <v>655</v>
      </c>
      <c r="F56" s="32" t="s">
        <v>552</v>
      </c>
      <c r="G56" s="33">
        <v>40</v>
      </c>
      <c r="H56" s="32" t="s">
        <v>70</v>
      </c>
      <c r="I56" s="31" t="s">
        <v>731</v>
      </c>
      <c r="J56" s="31" t="s">
        <v>554</v>
      </c>
      <c r="K56" s="34" t="s">
        <v>365</v>
      </c>
      <c r="L56" s="31" t="s">
        <v>732</v>
      </c>
      <c r="M56" s="31" t="s">
        <v>733</v>
      </c>
      <c r="N56" s="31" t="s">
        <v>659</v>
      </c>
      <c r="O56" s="31" t="s">
        <v>660</v>
      </c>
    </row>
    <row r="57" spans="1:15" x14ac:dyDescent="0.25">
      <c r="A57" s="31" t="s">
        <v>151</v>
      </c>
      <c r="B57" s="31">
        <v>8</v>
      </c>
      <c r="C57" s="32" t="s">
        <v>734</v>
      </c>
      <c r="D57" s="32" t="s">
        <v>735</v>
      </c>
      <c r="E57" s="32" t="s">
        <v>617</v>
      </c>
      <c r="F57" s="32" t="s">
        <v>552</v>
      </c>
      <c r="G57" s="33" t="s">
        <v>152</v>
      </c>
      <c r="H57" s="32" t="s">
        <v>153</v>
      </c>
      <c r="I57" s="31" t="s">
        <v>736</v>
      </c>
      <c r="J57" s="31" t="s">
        <v>737</v>
      </c>
      <c r="K57" s="34" t="s">
        <v>156</v>
      </c>
      <c r="L57" s="31" t="s">
        <v>738</v>
      </c>
      <c r="M57" s="31" t="s">
        <v>739</v>
      </c>
      <c r="N57" s="31" t="s">
        <v>740</v>
      </c>
      <c r="O57" s="31" t="s">
        <v>741</v>
      </c>
    </row>
    <row r="58" spans="1:15" x14ac:dyDescent="0.25">
      <c r="A58" s="31" t="s">
        <v>151</v>
      </c>
      <c r="B58" s="31">
        <v>8</v>
      </c>
      <c r="C58" s="32" t="s">
        <v>734</v>
      </c>
      <c r="D58" s="32" t="s">
        <v>735</v>
      </c>
      <c r="E58" s="32" t="s">
        <v>617</v>
      </c>
      <c r="F58" s="32" t="s">
        <v>552</v>
      </c>
      <c r="G58" s="33" t="s">
        <v>152</v>
      </c>
      <c r="H58" s="32" t="s">
        <v>153</v>
      </c>
      <c r="I58" s="31" t="s">
        <v>736</v>
      </c>
      <c r="J58" s="31" t="s">
        <v>737</v>
      </c>
      <c r="K58" s="34" t="s">
        <v>154</v>
      </c>
      <c r="L58" s="31" t="s">
        <v>742</v>
      </c>
      <c r="M58" s="31" t="s">
        <v>743</v>
      </c>
      <c r="N58" s="31" t="s">
        <v>740</v>
      </c>
      <c r="O58" s="31" t="s">
        <v>741</v>
      </c>
    </row>
    <row r="59" spans="1:15" x14ac:dyDescent="0.25">
      <c r="A59" s="31" t="s">
        <v>481</v>
      </c>
      <c r="B59" s="31">
        <v>9</v>
      </c>
      <c r="C59" s="32" t="s">
        <v>744</v>
      </c>
      <c r="D59" s="32" t="s">
        <v>745</v>
      </c>
      <c r="E59" s="32" t="s">
        <v>746</v>
      </c>
      <c r="F59" s="32" t="s">
        <v>552</v>
      </c>
      <c r="G59" s="33" t="s">
        <v>485</v>
      </c>
      <c r="H59" s="32" t="s">
        <v>153</v>
      </c>
      <c r="I59" s="31" t="s">
        <v>736</v>
      </c>
      <c r="J59" s="31" t="s">
        <v>737</v>
      </c>
      <c r="K59" s="34" t="s">
        <v>487</v>
      </c>
      <c r="L59" s="31" t="s">
        <v>747</v>
      </c>
      <c r="M59" s="31" t="s">
        <v>748</v>
      </c>
      <c r="N59" s="31" t="s">
        <v>749</v>
      </c>
      <c r="O59" s="31" t="s">
        <v>750</v>
      </c>
    </row>
    <row r="60" spans="1:15" x14ac:dyDescent="0.25">
      <c r="A60" s="31" t="s">
        <v>481</v>
      </c>
      <c r="B60" s="31">
        <v>9</v>
      </c>
      <c r="C60" s="32" t="s">
        <v>744</v>
      </c>
      <c r="D60" s="32" t="s">
        <v>745</v>
      </c>
      <c r="E60" s="32" t="s">
        <v>746</v>
      </c>
      <c r="F60" s="32" t="s">
        <v>552</v>
      </c>
      <c r="G60" s="33" t="s">
        <v>485</v>
      </c>
      <c r="H60" s="32" t="s">
        <v>153</v>
      </c>
      <c r="I60" s="31" t="s">
        <v>736</v>
      </c>
      <c r="J60" s="31" t="s">
        <v>737</v>
      </c>
      <c r="K60" s="34" t="s">
        <v>486</v>
      </c>
      <c r="L60" s="31" t="s">
        <v>751</v>
      </c>
      <c r="M60" s="31" t="s">
        <v>752</v>
      </c>
      <c r="N60" s="31" t="s">
        <v>749</v>
      </c>
      <c r="O60" s="31" t="s">
        <v>750</v>
      </c>
    </row>
    <row r="61" spans="1:15" x14ac:dyDescent="0.25">
      <c r="A61" s="31" t="s">
        <v>481</v>
      </c>
      <c r="B61" s="31">
        <v>9</v>
      </c>
      <c r="C61" s="32" t="s">
        <v>744</v>
      </c>
      <c r="D61" s="32" t="s">
        <v>745</v>
      </c>
      <c r="E61" s="32" t="s">
        <v>746</v>
      </c>
      <c r="F61" s="32" t="s">
        <v>552</v>
      </c>
      <c r="G61" s="33" t="s">
        <v>482</v>
      </c>
      <c r="H61" s="32" t="s">
        <v>153</v>
      </c>
      <c r="I61" s="31" t="s">
        <v>736</v>
      </c>
      <c r="J61" s="31" t="s">
        <v>737</v>
      </c>
      <c r="K61" s="34" t="s">
        <v>483</v>
      </c>
      <c r="L61" s="31" t="s">
        <v>753</v>
      </c>
      <c r="M61" s="31" t="s">
        <v>754</v>
      </c>
      <c r="N61" s="31" t="s">
        <v>749</v>
      </c>
      <c r="O61" s="31" t="s">
        <v>750</v>
      </c>
    </row>
    <row r="62" spans="1:15" x14ac:dyDescent="0.25">
      <c r="A62" s="31" t="s">
        <v>491</v>
      </c>
      <c r="B62" s="31">
        <v>10</v>
      </c>
      <c r="C62" s="32" t="s">
        <v>755</v>
      </c>
      <c r="D62" s="32" t="s">
        <v>756</v>
      </c>
      <c r="E62" s="32" t="s">
        <v>757</v>
      </c>
      <c r="F62" s="32" t="s">
        <v>552</v>
      </c>
      <c r="G62" s="33" t="s">
        <v>496</v>
      </c>
      <c r="H62" s="32" t="s">
        <v>153</v>
      </c>
      <c r="I62" s="31" t="s">
        <v>758</v>
      </c>
      <c r="J62" s="31" t="s">
        <v>737</v>
      </c>
      <c r="K62" s="34" t="s">
        <v>506</v>
      </c>
      <c r="L62" s="31" t="s">
        <v>759</v>
      </c>
      <c r="M62" s="31" t="s">
        <v>760</v>
      </c>
      <c r="N62" s="31" t="s">
        <v>761</v>
      </c>
      <c r="O62" s="31" t="s">
        <v>128</v>
      </c>
    </row>
    <row r="63" spans="1:15" x14ac:dyDescent="0.25">
      <c r="A63" s="31" t="s">
        <v>491</v>
      </c>
      <c r="B63" s="31">
        <v>10</v>
      </c>
      <c r="C63" s="32" t="s">
        <v>755</v>
      </c>
      <c r="D63" s="32" t="s">
        <v>756</v>
      </c>
      <c r="E63" s="32" t="s">
        <v>757</v>
      </c>
      <c r="F63" s="32" t="s">
        <v>552</v>
      </c>
      <c r="G63" s="33" t="s">
        <v>496</v>
      </c>
      <c r="H63" s="32" t="s">
        <v>153</v>
      </c>
      <c r="I63" s="31" t="s">
        <v>758</v>
      </c>
      <c r="J63" s="31" t="s">
        <v>737</v>
      </c>
      <c r="K63" s="34" t="s">
        <v>505</v>
      </c>
      <c r="L63" s="31" t="s">
        <v>762</v>
      </c>
      <c r="M63" s="31" t="s">
        <v>763</v>
      </c>
      <c r="N63" s="31" t="s">
        <v>761</v>
      </c>
      <c r="O63" s="31" t="s">
        <v>128</v>
      </c>
    </row>
    <row r="64" spans="1:15" x14ac:dyDescent="0.25">
      <c r="A64" s="31" t="s">
        <v>491</v>
      </c>
      <c r="B64" s="31">
        <v>10</v>
      </c>
      <c r="C64" s="32" t="s">
        <v>755</v>
      </c>
      <c r="D64" s="32" t="s">
        <v>756</v>
      </c>
      <c r="E64" s="32" t="s">
        <v>623</v>
      </c>
      <c r="F64" s="32" t="s">
        <v>552</v>
      </c>
      <c r="G64" s="33" t="s">
        <v>496</v>
      </c>
      <c r="H64" s="32" t="s">
        <v>153</v>
      </c>
      <c r="I64" s="31" t="s">
        <v>764</v>
      </c>
      <c r="J64" s="31" t="s">
        <v>737</v>
      </c>
      <c r="K64" s="34" t="s">
        <v>504</v>
      </c>
      <c r="L64" s="31" t="s">
        <v>765</v>
      </c>
      <c r="M64" s="31" t="s">
        <v>766</v>
      </c>
      <c r="N64" s="31" t="s">
        <v>767</v>
      </c>
      <c r="O64" s="31" t="s">
        <v>128</v>
      </c>
    </row>
    <row r="65" spans="1:15" x14ac:dyDescent="0.25">
      <c r="A65" s="31" t="s">
        <v>491</v>
      </c>
      <c r="B65" s="31">
        <v>10</v>
      </c>
      <c r="C65" s="32" t="s">
        <v>755</v>
      </c>
      <c r="D65" s="32" t="s">
        <v>756</v>
      </c>
      <c r="E65" s="32" t="s">
        <v>623</v>
      </c>
      <c r="F65" s="32" t="s">
        <v>552</v>
      </c>
      <c r="G65" s="33" t="s">
        <v>496</v>
      </c>
      <c r="H65" s="32" t="s">
        <v>153</v>
      </c>
      <c r="I65" s="31" t="s">
        <v>764</v>
      </c>
      <c r="J65" s="31" t="s">
        <v>737</v>
      </c>
      <c r="K65" s="34" t="s">
        <v>503</v>
      </c>
      <c r="L65" s="31" t="s">
        <v>768</v>
      </c>
      <c r="M65" s="31" t="s">
        <v>769</v>
      </c>
      <c r="N65" s="31" t="s">
        <v>767</v>
      </c>
      <c r="O65" s="31" t="s">
        <v>128</v>
      </c>
    </row>
    <row r="66" spans="1:15" x14ac:dyDescent="0.25">
      <c r="A66" s="31" t="s">
        <v>491</v>
      </c>
      <c r="B66" s="31">
        <v>10</v>
      </c>
      <c r="C66" s="32" t="s">
        <v>770</v>
      </c>
      <c r="D66" s="32" t="s">
        <v>756</v>
      </c>
      <c r="E66" s="32" t="s">
        <v>771</v>
      </c>
      <c r="F66" s="32" t="s">
        <v>552</v>
      </c>
      <c r="G66" s="33" t="s">
        <v>501</v>
      </c>
      <c r="H66" s="32" t="s">
        <v>153</v>
      </c>
      <c r="I66" s="31" t="s">
        <v>772</v>
      </c>
      <c r="J66" s="31" t="s">
        <v>737</v>
      </c>
      <c r="K66" s="34" t="s">
        <v>502</v>
      </c>
      <c r="L66" s="31" t="s">
        <v>773</v>
      </c>
      <c r="M66" s="31" t="s">
        <v>774</v>
      </c>
      <c r="N66" s="31" t="s">
        <v>775</v>
      </c>
      <c r="O66" s="31" t="s">
        <v>660</v>
      </c>
    </row>
    <row r="67" spans="1:15" x14ac:dyDescent="0.25">
      <c r="A67" s="31" t="s">
        <v>491</v>
      </c>
      <c r="B67" s="31">
        <v>10</v>
      </c>
      <c r="C67" s="32" t="s">
        <v>770</v>
      </c>
      <c r="D67" s="32" t="s">
        <v>756</v>
      </c>
      <c r="E67" s="32" t="s">
        <v>771</v>
      </c>
      <c r="F67" s="32" t="s">
        <v>552</v>
      </c>
      <c r="G67" s="33" t="s">
        <v>498</v>
      </c>
      <c r="H67" s="32" t="s">
        <v>153</v>
      </c>
      <c r="I67" s="31" t="s">
        <v>772</v>
      </c>
      <c r="J67" s="31" t="s">
        <v>737</v>
      </c>
      <c r="K67" s="34" t="s">
        <v>500</v>
      </c>
      <c r="L67" s="31" t="s">
        <v>776</v>
      </c>
      <c r="M67" s="31" t="s">
        <v>777</v>
      </c>
      <c r="N67" s="31" t="s">
        <v>775</v>
      </c>
      <c r="O67" s="31" t="s">
        <v>660</v>
      </c>
    </row>
    <row r="68" spans="1:15" x14ac:dyDescent="0.25">
      <c r="A68" s="31" t="s">
        <v>491</v>
      </c>
      <c r="B68" s="31">
        <v>10</v>
      </c>
      <c r="C68" s="32" t="s">
        <v>770</v>
      </c>
      <c r="D68" s="32" t="s">
        <v>756</v>
      </c>
      <c r="E68" s="32" t="s">
        <v>771</v>
      </c>
      <c r="F68" s="32" t="s">
        <v>552</v>
      </c>
      <c r="G68" s="33" t="s">
        <v>498</v>
      </c>
      <c r="H68" s="32" t="s">
        <v>153</v>
      </c>
      <c r="I68" s="31" t="s">
        <v>772</v>
      </c>
      <c r="J68" s="31" t="s">
        <v>737</v>
      </c>
      <c r="K68" s="34" t="s">
        <v>499</v>
      </c>
      <c r="L68" s="31" t="s">
        <v>778</v>
      </c>
      <c r="M68" s="31" t="s">
        <v>779</v>
      </c>
      <c r="N68" s="31" t="s">
        <v>775</v>
      </c>
      <c r="O68" s="31" t="s">
        <v>660</v>
      </c>
    </row>
    <row r="69" spans="1:15" x14ac:dyDescent="0.25">
      <c r="A69" s="31" t="s">
        <v>491</v>
      </c>
      <c r="B69" s="31">
        <v>10</v>
      </c>
      <c r="C69" s="32" t="s">
        <v>770</v>
      </c>
      <c r="D69" s="32" t="s">
        <v>756</v>
      </c>
      <c r="E69" s="32" t="s">
        <v>757</v>
      </c>
      <c r="F69" s="32" t="s">
        <v>552</v>
      </c>
      <c r="G69" s="33" t="s">
        <v>496</v>
      </c>
      <c r="H69" s="32" t="s">
        <v>153</v>
      </c>
      <c r="I69" s="31" t="s">
        <v>772</v>
      </c>
      <c r="J69" s="31" t="s">
        <v>737</v>
      </c>
      <c r="K69" s="34" t="s">
        <v>497</v>
      </c>
      <c r="L69" s="31" t="s">
        <v>780</v>
      </c>
      <c r="M69" s="31" t="s">
        <v>781</v>
      </c>
      <c r="N69" s="31" t="s">
        <v>782</v>
      </c>
      <c r="O69" s="31" t="s">
        <v>660</v>
      </c>
    </row>
    <row r="70" spans="1:15" x14ac:dyDescent="0.25">
      <c r="A70" s="31" t="s">
        <v>491</v>
      </c>
      <c r="B70" s="31">
        <v>10</v>
      </c>
      <c r="C70" s="32" t="s">
        <v>770</v>
      </c>
      <c r="D70" s="32" t="s">
        <v>756</v>
      </c>
      <c r="E70" s="32" t="s">
        <v>757</v>
      </c>
      <c r="F70" s="32" t="s">
        <v>552</v>
      </c>
      <c r="G70" s="33" t="s">
        <v>492</v>
      </c>
      <c r="H70" s="32" t="s">
        <v>153</v>
      </c>
      <c r="I70" s="31" t="s">
        <v>772</v>
      </c>
      <c r="J70" s="31" t="s">
        <v>737</v>
      </c>
      <c r="K70" s="34" t="s">
        <v>495</v>
      </c>
      <c r="L70" s="31" t="s">
        <v>783</v>
      </c>
      <c r="M70" s="31" t="s">
        <v>784</v>
      </c>
      <c r="N70" s="31" t="s">
        <v>782</v>
      </c>
      <c r="O70" s="31" t="s">
        <v>660</v>
      </c>
    </row>
    <row r="71" spans="1:15" x14ac:dyDescent="0.25">
      <c r="A71" s="31" t="s">
        <v>491</v>
      </c>
      <c r="B71" s="31">
        <v>10</v>
      </c>
      <c r="C71" s="32" t="s">
        <v>770</v>
      </c>
      <c r="D71" s="32" t="s">
        <v>756</v>
      </c>
      <c r="E71" s="32" t="s">
        <v>757</v>
      </c>
      <c r="F71" s="32" t="s">
        <v>552</v>
      </c>
      <c r="G71" s="33" t="s">
        <v>492</v>
      </c>
      <c r="H71" s="32" t="s">
        <v>153</v>
      </c>
      <c r="I71" s="31" t="s">
        <v>772</v>
      </c>
      <c r="J71" s="31" t="s">
        <v>737</v>
      </c>
      <c r="K71" s="34" t="s">
        <v>493</v>
      </c>
      <c r="L71" s="31" t="s">
        <v>785</v>
      </c>
      <c r="M71" s="31" t="s">
        <v>786</v>
      </c>
      <c r="N71" s="31" t="s">
        <v>782</v>
      </c>
      <c r="O71" s="31" t="s">
        <v>660</v>
      </c>
    </row>
    <row r="72" spans="1:15" x14ac:dyDescent="0.25">
      <c r="A72" s="31" t="s">
        <v>411</v>
      </c>
      <c r="B72" s="31">
        <v>11</v>
      </c>
      <c r="C72" s="32" t="s">
        <v>787</v>
      </c>
      <c r="D72" s="32" t="s">
        <v>788</v>
      </c>
      <c r="E72" s="32" t="s">
        <v>551</v>
      </c>
      <c r="F72" s="32" t="s">
        <v>552</v>
      </c>
      <c r="G72" s="33" t="s">
        <v>418</v>
      </c>
      <c r="H72" s="32" t="s">
        <v>153</v>
      </c>
      <c r="I72" s="31" t="s">
        <v>789</v>
      </c>
      <c r="J72" s="31" t="s">
        <v>737</v>
      </c>
      <c r="K72" s="34" t="s">
        <v>420</v>
      </c>
      <c r="L72" s="31" t="s">
        <v>790</v>
      </c>
      <c r="M72" s="31" t="s">
        <v>791</v>
      </c>
      <c r="N72" s="31" t="s">
        <v>792</v>
      </c>
      <c r="O72" s="31" t="s">
        <v>793</v>
      </c>
    </row>
    <row r="73" spans="1:15" x14ac:dyDescent="0.25">
      <c r="A73" s="31" t="s">
        <v>411</v>
      </c>
      <c r="B73" s="31">
        <v>11</v>
      </c>
      <c r="C73" s="32" t="s">
        <v>787</v>
      </c>
      <c r="D73" s="32" t="s">
        <v>788</v>
      </c>
      <c r="E73" s="32" t="s">
        <v>551</v>
      </c>
      <c r="F73" s="32" t="s">
        <v>552</v>
      </c>
      <c r="G73" s="33" t="s">
        <v>418</v>
      </c>
      <c r="H73" s="32" t="s">
        <v>153</v>
      </c>
      <c r="I73" s="31" t="s">
        <v>789</v>
      </c>
      <c r="J73" s="31" t="s">
        <v>737</v>
      </c>
      <c r="K73" s="34" t="s">
        <v>419</v>
      </c>
      <c r="L73" s="31" t="s">
        <v>794</v>
      </c>
      <c r="M73" s="31" t="s">
        <v>795</v>
      </c>
      <c r="N73" s="31" t="s">
        <v>792</v>
      </c>
      <c r="O73" s="31" t="s">
        <v>793</v>
      </c>
    </row>
    <row r="74" spans="1:15" x14ac:dyDescent="0.25">
      <c r="A74" s="31" t="s">
        <v>411</v>
      </c>
      <c r="B74" s="31">
        <v>11</v>
      </c>
      <c r="C74" s="32" t="s">
        <v>787</v>
      </c>
      <c r="D74" s="32" t="s">
        <v>788</v>
      </c>
      <c r="E74" s="32" t="s">
        <v>551</v>
      </c>
      <c r="F74" s="32" t="s">
        <v>552</v>
      </c>
      <c r="G74" s="33" t="s">
        <v>416</v>
      </c>
      <c r="H74" s="32" t="s">
        <v>153</v>
      </c>
      <c r="I74" s="31" t="s">
        <v>789</v>
      </c>
      <c r="J74" s="31" t="s">
        <v>737</v>
      </c>
      <c r="K74" s="34" t="s">
        <v>417</v>
      </c>
      <c r="L74" s="31" t="s">
        <v>796</v>
      </c>
      <c r="M74" s="31" t="s">
        <v>797</v>
      </c>
      <c r="N74" s="31" t="s">
        <v>792</v>
      </c>
      <c r="O74" s="31" t="s">
        <v>793</v>
      </c>
    </row>
    <row r="75" spans="1:15" x14ac:dyDescent="0.25">
      <c r="A75" s="31" t="s">
        <v>411</v>
      </c>
      <c r="B75" s="31">
        <v>11</v>
      </c>
      <c r="C75" s="32" t="s">
        <v>787</v>
      </c>
      <c r="D75" s="32" t="s">
        <v>788</v>
      </c>
      <c r="E75" s="32" t="s">
        <v>551</v>
      </c>
      <c r="F75" s="32" t="s">
        <v>552</v>
      </c>
      <c r="G75" s="33" t="s">
        <v>414</v>
      </c>
      <c r="H75" s="32" t="s">
        <v>153</v>
      </c>
      <c r="I75" s="31" t="s">
        <v>789</v>
      </c>
      <c r="J75" s="31" t="s">
        <v>737</v>
      </c>
      <c r="K75" s="34" t="s">
        <v>415</v>
      </c>
      <c r="L75" s="31" t="s">
        <v>798</v>
      </c>
      <c r="M75" s="31" t="s">
        <v>799</v>
      </c>
      <c r="N75" s="31" t="s">
        <v>792</v>
      </c>
      <c r="O75" s="31" t="s">
        <v>793</v>
      </c>
    </row>
    <row r="76" spans="1:15" x14ac:dyDescent="0.25">
      <c r="A76" s="31" t="s">
        <v>411</v>
      </c>
      <c r="B76" s="31">
        <v>11</v>
      </c>
      <c r="C76" s="32" t="s">
        <v>787</v>
      </c>
      <c r="D76" s="32" t="s">
        <v>788</v>
      </c>
      <c r="E76" s="32" t="s">
        <v>551</v>
      </c>
      <c r="F76" s="32" t="s">
        <v>552</v>
      </c>
      <c r="G76" s="33" t="s">
        <v>308</v>
      </c>
      <c r="H76" s="32" t="s">
        <v>153</v>
      </c>
      <c r="I76" s="31" t="s">
        <v>789</v>
      </c>
      <c r="J76" s="31" t="s">
        <v>737</v>
      </c>
      <c r="K76" s="34" t="s">
        <v>412</v>
      </c>
      <c r="L76" s="31" t="s">
        <v>800</v>
      </c>
      <c r="M76" s="31" t="s">
        <v>801</v>
      </c>
      <c r="N76" s="31" t="s">
        <v>792</v>
      </c>
      <c r="O76" s="31" t="s">
        <v>793</v>
      </c>
    </row>
    <row r="77" spans="1:15" x14ac:dyDescent="0.25">
      <c r="A77" s="31" t="s">
        <v>448</v>
      </c>
      <c r="B77" s="31">
        <v>12</v>
      </c>
      <c r="C77" s="32" t="s">
        <v>802</v>
      </c>
      <c r="D77" s="32" t="s">
        <v>803</v>
      </c>
      <c r="E77" s="32" t="s">
        <v>551</v>
      </c>
      <c r="F77" s="32" t="s">
        <v>552</v>
      </c>
      <c r="G77" s="33" t="s">
        <v>451</v>
      </c>
      <c r="H77" s="32" t="s">
        <v>153</v>
      </c>
      <c r="I77" s="31" t="s">
        <v>804</v>
      </c>
      <c r="J77" s="31" t="s">
        <v>737</v>
      </c>
      <c r="K77" s="34" t="s">
        <v>452</v>
      </c>
      <c r="L77" s="31" t="s">
        <v>805</v>
      </c>
      <c r="M77" s="31" t="s">
        <v>806</v>
      </c>
      <c r="N77" s="31" t="s">
        <v>807</v>
      </c>
      <c r="O77" s="31" t="s">
        <v>793</v>
      </c>
    </row>
    <row r="78" spans="1:15" x14ac:dyDescent="0.25">
      <c r="A78" s="31" t="s">
        <v>448</v>
      </c>
      <c r="B78" s="31">
        <v>12</v>
      </c>
      <c r="C78" s="32" t="s">
        <v>802</v>
      </c>
      <c r="D78" s="32" t="s">
        <v>803</v>
      </c>
      <c r="E78" s="32" t="s">
        <v>551</v>
      </c>
      <c r="F78" s="32" t="s">
        <v>552</v>
      </c>
      <c r="G78" s="33" t="s">
        <v>275</v>
      </c>
      <c r="H78" s="32" t="s">
        <v>153</v>
      </c>
      <c r="I78" s="31" t="s">
        <v>804</v>
      </c>
      <c r="J78" s="31" t="s">
        <v>737</v>
      </c>
      <c r="K78" s="34" t="s">
        <v>450</v>
      </c>
      <c r="L78" s="31" t="s">
        <v>808</v>
      </c>
      <c r="M78" s="31" t="s">
        <v>809</v>
      </c>
      <c r="N78" s="31" t="s">
        <v>807</v>
      </c>
      <c r="O78" s="31" t="s">
        <v>793</v>
      </c>
    </row>
    <row r="79" spans="1:15" x14ac:dyDescent="0.25">
      <c r="A79" s="31" t="s">
        <v>448</v>
      </c>
      <c r="B79" s="31">
        <v>12</v>
      </c>
      <c r="C79" s="32" t="s">
        <v>802</v>
      </c>
      <c r="D79" s="32" t="s">
        <v>803</v>
      </c>
      <c r="E79" s="32" t="s">
        <v>551</v>
      </c>
      <c r="F79" s="32" t="s">
        <v>552</v>
      </c>
      <c r="G79" s="33" t="s">
        <v>236</v>
      </c>
      <c r="H79" s="32" t="s">
        <v>153</v>
      </c>
      <c r="I79" s="31" t="s">
        <v>804</v>
      </c>
      <c r="J79" s="31" t="s">
        <v>737</v>
      </c>
      <c r="K79" s="34" t="s">
        <v>449</v>
      </c>
      <c r="L79" s="31" t="s">
        <v>810</v>
      </c>
      <c r="M79" s="31" t="s">
        <v>811</v>
      </c>
      <c r="N79" s="31" t="s">
        <v>807</v>
      </c>
      <c r="O79" s="31" t="s">
        <v>793</v>
      </c>
    </row>
    <row r="80" spans="1:15" x14ac:dyDescent="0.25">
      <c r="A80" s="31" t="s">
        <v>131</v>
      </c>
      <c r="B80" s="31">
        <v>13</v>
      </c>
      <c r="C80" s="32" t="s">
        <v>812</v>
      </c>
      <c r="D80" s="32" t="s">
        <v>813</v>
      </c>
      <c r="E80" s="32" t="s">
        <v>655</v>
      </c>
      <c r="F80" s="32" t="s">
        <v>552</v>
      </c>
      <c r="G80" s="33">
        <v>60</v>
      </c>
      <c r="H80" s="32" t="s">
        <v>70</v>
      </c>
      <c r="I80" s="31" t="s">
        <v>704</v>
      </c>
      <c r="J80" s="31" t="s">
        <v>814</v>
      </c>
      <c r="K80" s="34" t="s">
        <v>150</v>
      </c>
      <c r="L80" s="31" t="s">
        <v>815</v>
      </c>
      <c r="M80" s="31" t="s">
        <v>816</v>
      </c>
      <c r="N80" s="31" t="s">
        <v>817</v>
      </c>
      <c r="O80" s="31" t="s">
        <v>818</v>
      </c>
    </row>
    <row r="81" spans="1:15" x14ac:dyDescent="0.25">
      <c r="A81" s="31" t="s">
        <v>131</v>
      </c>
      <c r="B81" s="31">
        <v>13</v>
      </c>
      <c r="C81" s="32" t="s">
        <v>812</v>
      </c>
      <c r="D81" s="32" t="s">
        <v>813</v>
      </c>
      <c r="E81" s="32" t="s">
        <v>655</v>
      </c>
      <c r="F81" s="32" t="s">
        <v>552</v>
      </c>
      <c r="G81" s="33">
        <v>60</v>
      </c>
      <c r="H81" s="32" t="s">
        <v>70</v>
      </c>
      <c r="I81" s="31" t="s">
        <v>819</v>
      </c>
      <c r="J81" s="31" t="s">
        <v>814</v>
      </c>
      <c r="K81" s="34" t="s">
        <v>149</v>
      </c>
      <c r="L81" s="31" t="s">
        <v>820</v>
      </c>
      <c r="M81" s="31" t="s">
        <v>821</v>
      </c>
      <c r="N81" s="31" t="s">
        <v>817</v>
      </c>
      <c r="O81" s="31" t="s">
        <v>818</v>
      </c>
    </row>
    <row r="82" spans="1:15" x14ac:dyDescent="0.25">
      <c r="A82" s="31" t="s">
        <v>131</v>
      </c>
      <c r="B82" s="31">
        <v>13</v>
      </c>
      <c r="C82" s="32" t="s">
        <v>812</v>
      </c>
      <c r="D82" s="32" t="s">
        <v>813</v>
      </c>
      <c r="E82" s="32" t="s">
        <v>655</v>
      </c>
      <c r="F82" s="32" t="s">
        <v>552</v>
      </c>
      <c r="G82" s="33">
        <v>30</v>
      </c>
      <c r="H82" s="32" t="s">
        <v>70</v>
      </c>
      <c r="I82" s="31" t="s">
        <v>822</v>
      </c>
      <c r="J82" s="31" t="s">
        <v>814</v>
      </c>
      <c r="K82" s="34" t="s">
        <v>148</v>
      </c>
      <c r="L82" s="31" t="s">
        <v>823</v>
      </c>
      <c r="M82" s="31" t="s">
        <v>824</v>
      </c>
      <c r="N82" s="31" t="s">
        <v>817</v>
      </c>
      <c r="O82" s="31" t="s">
        <v>818</v>
      </c>
    </row>
    <row r="83" spans="1:15" x14ac:dyDescent="0.25">
      <c r="A83" s="31" t="s">
        <v>131</v>
      </c>
      <c r="B83" s="31">
        <v>13</v>
      </c>
      <c r="C83" s="32" t="s">
        <v>812</v>
      </c>
      <c r="D83" s="32" t="s">
        <v>813</v>
      </c>
      <c r="E83" s="32" t="s">
        <v>655</v>
      </c>
      <c r="F83" s="32" t="s">
        <v>552</v>
      </c>
      <c r="G83" s="33">
        <v>30</v>
      </c>
      <c r="H83" s="32" t="s">
        <v>70</v>
      </c>
      <c r="I83" s="31" t="s">
        <v>822</v>
      </c>
      <c r="J83" s="31" t="s">
        <v>814</v>
      </c>
      <c r="K83" s="34" t="s">
        <v>147</v>
      </c>
      <c r="L83" s="31" t="s">
        <v>825</v>
      </c>
      <c r="M83" s="31" t="s">
        <v>826</v>
      </c>
      <c r="N83" s="31" t="s">
        <v>817</v>
      </c>
      <c r="O83" s="31" t="s">
        <v>818</v>
      </c>
    </row>
    <row r="84" spans="1:15" x14ac:dyDescent="0.25">
      <c r="A84" s="31" t="s">
        <v>131</v>
      </c>
      <c r="B84" s="31">
        <v>13</v>
      </c>
      <c r="C84" s="32" t="s">
        <v>812</v>
      </c>
      <c r="D84" s="32" t="s">
        <v>813</v>
      </c>
      <c r="E84" s="32" t="s">
        <v>655</v>
      </c>
      <c r="F84" s="32" t="s">
        <v>552</v>
      </c>
      <c r="G84" s="33">
        <v>30</v>
      </c>
      <c r="H84" s="32" t="s">
        <v>70</v>
      </c>
      <c r="I84" s="31" t="s">
        <v>822</v>
      </c>
      <c r="J84" s="31" t="s">
        <v>814</v>
      </c>
      <c r="K84" s="34" t="s">
        <v>146</v>
      </c>
      <c r="L84" s="31" t="s">
        <v>827</v>
      </c>
      <c r="M84" s="31" t="s">
        <v>828</v>
      </c>
      <c r="N84" s="31" t="s">
        <v>817</v>
      </c>
      <c r="O84" s="31" t="s">
        <v>818</v>
      </c>
    </row>
    <row r="85" spans="1:15" x14ac:dyDescent="0.25">
      <c r="A85" s="31" t="s">
        <v>131</v>
      </c>
      <c r="B85" s="31">
        <v>13</v>
      </c>
      <c r="C85" s="32" t="s">
        <v>812</v>
      </c>
      <c r="D85" s="32" t="s">
        <v>813</v>
      </c>
      <c r="E85" s="32" t="s">
        <v>655</v>
      </c>
      <c r="F85" s="32" t="s">
        <v>552</v>
      </c>
      <c r="G85" s="33">
        <v>30</v>
      </c>
      <c r="H85" s="32" t="s">
        <v>70</v>
      </c>
      <c r="I85" s="31" t="s">
        <v>822</v>
      </c>
      <c r="J85" s="31" t="s">
        <v>814</v>
      </c>
      <c r="K85" s="34" t="s">
        <v>145</v>
      </c>
      <c r="L85" s="31" t="s">
        <v>829</v>
      </c>
      <c r="M85" s="31" t="s">
        <v>830</v>
      </c>
      <c r="N85" s="31" t="s">
        <v>817</v>
      </c>
      <c r="O85" s="31" t="s">
        <v>818</v>
      </c>
    </row>
    <row r="86" spans="1:15" x14ac:dyDescent="0.25">
      <c r="A86" s="31" t="s">
        <v>131</v>
      </c>
      <c r="B86" s="31">
        <v>13</v>
      </c>
      <c r="C86" s="32" t="s">
        <v>812</v>
      </c>
      <c r="D86" s="32" t="s">
        <v>813</v>
      </c>
      <c r="E86" s="32" t="s">
        <v>655</v>
      </c>
      <c r="F86" s="32" t="s">
        <v>552</v>
      </c>
      <c r="G86" s="33">
        <v>30</v>
      </c>
      <c r="H86" s="32" t="s">
        <v>70</v>
      </c>
      <c r="I86" s="31" t="s">
        <v>822</v>
      </c>
      <c r="J86" s="31" t="s">
        <v>814</v>
      </c>
      <c r="K86" s="34" t="s">
        <v>144</v>
      </c>
      <c r="L86" s="31" t="s">
        <v>831</v>
      </c>
      <c r="M86" s="31" t="s">
        <v>832</v>
      </c>
      <c r="N86" s="31" t="s">
        <v>817</v>
      </c>
      <c r="O86" s="31" t="s">
        <v>818</v>
      </c>
    </row>
    <row r="87" spans="1:15" x14ac:dyDescent="0.25">
      <c r="A87" s="31" t="s">
        <v>131</v>
      </c>
      <c r="B87" s="31">
        <v>13</v>
      </c>
      <c r="C87" s="32" t="s">
        <v>812</v>
      </c>
      <c r="D87" s="32" t="s">
        <v>813</v>
      </c>
      <c r="E87" s="32" t="s">
        <v>655</v>
      </c>
      <c r="F87" s="32" t="s">
        <v>552</v>
      </c>
      <c r="G87" s="33">
        <v>30</v>
      </c>
      <c r="H87" s="32" t="s">
        <v>70</v>
      </c>
      <c r="I87" s="31" t="s">
        <v>822</v>
      </c>
      <c r="J87" s="31" t="s">
        <v>814</v>
      </c>
      <c r="K87" s="34" t="s">
        <v>143</v>
      </c>
      <c r="L87" s="31" t="s">
        <v>833</v>
      </c>
      <c r="M87" s="31" t="s">
        <v>834</v>
      </c>
      <c r="N87" s="31" t="s">
        <v>817</v>
      </c>
      <c r="O87" s="31" t="s">
        <v>818</v>
      </c>
    </row>
    <row r="88" spans="1:15" x14ac:dyDescent="0.25">
      <c r="A88" s="31" t="s">
        <v>131</v>
      </c>
      <c r="B88" s="31">
        <v>13</v>
      </c>
      <c r="C88" s="32" t="s">
        <v>812</v>
      </c>
      <c r="D88" s="32" t="s">
        <v>813</v>
      </c>
      <c r="E88" s="32" t="s">
        <v>655</v>
      </c>
      <c r="F88" s="32" t="s">
        <v>552</v>
      </c>
      <c r="G88" s="33">
        <v>30</v>
      </c>
      <c r="H88" s="32" t="s">
        <v>70</v>
      </c>
      <c r="I88" s="31" t="s">
        <v>822</v>
      </c>
      <c r="J88" s="31" t="s">
        <v>814</v>
      </c>
      <c r="K88" s="34" t="s">
        <v>142</v>
      </c>
      <c r="L88" s="31" t="s">
        <v>835</v>
      </c>
      <c r="M88" s="31" t="s">
        <v>836</v>
      </c>
      <c r="N88" s="31" t="s">
        <v>817</v>
      </c>
      <c r="O88" s="31" t="s">
        <v>818</v>
      </c>
    </row>
    <row r="89" spans="1:15" x14ac:dyDescent="0.25">
      <c r="A89" s="31" t="s">
        <v>131</v>
      </c>
      <c r="B89" s="31">
        <v>13</v>
      </c>
      <c r="C89" s="32" t="s">
        <v>812</v>
      </c>
      <c r="D89" s="32" t="s">
        <v>813</v>
      </c>
      <c r="E89" s="32" t="s">
        <v>655</v>
      </c>
      <c r="F89" s="32" t="s">
        <v>552</v>
      </c>
      <c r="G89" s="33">
        <v>60</v>
      </c>
      <c r="H89" s="32" t="s">
        <v>70</v>
      </c>
      <c r="I89" s="31" t="s">
        <v>822</v>
      </c>
      <c r="J89" s="31" t="s">
        <v>814</v>
      </c>
      <c r="K89" s="34" t="s">
        <v>140</v>
      </c>
      <c r="L89" s="31" t="s">
        <v>837</v>
      </c>
      <c r="M89" s="31" t="s">
        <v>838</v>
      </c>
      <c r="N89" s="31" t="s">
        <v>817</v>
      </c>
      <c r="O89" s="31" t="s">
        <v>818</v>
      </c>
    </row>
    <row r="90" spans="1:15" x14ac:dyDescent="0.25">
      <c r="A90" s="31" t="s">
        <v>131</v>
      </c>
      <c r="B90" s="31">
        <v>13</v>
      </c>
      <c r="C90" s="32" t="s">
        <v>812</v>
      </c>
      <c r="D90" s="32" t="s">
        <v>813</v>
      </c>
      <c r="E90" s="32" t="s">
        <v>655</v>
      </c>
      <c r="F90" s="32" t="s">
        <v>552</v>
      </c>
      <c r="G90" s="33">
        <v>60</v>
      </c>
      <c r="H90" s="32" t="s">
        <v>70</v>
      </c>
      <c r="I90" s="31" t="s">
        <v>822</v>
      </c>
      <c r="J90" s="31" t="s">
        <v>814</v>
      </c>
      <c r="K90" s="34" t="s">
        <v>139</v>
      </c>
      <c r="L90" s="31" t="s">
        <v>839</v>
      </c>
      <c r="M90" s="31" t="s">
        <v>840</v>
      </c>
      <c r="N90" s="31" t="s">
        <v>817</v>
      </c>
      <c r="O90" s="31" t="s">
        <v>818</v>
      </c>
    </row>
    <row r="91" spans="1:15" x14ac:dyDescent="0.25">
      <c r="A91" s="31" t="s">
        <v>131</v>
      </c>
      <c r="B91" s="31">
        <v>13</v>
      </c>
      <c r="C91" s="32" t="s">
        <v>812</v>
      </c>
      <c r="D91" s="32" t="s">
        <v>813</v>
      </c>
      <c r="E91" s="32" t="s">
        <v>655</v>
      </c>
      <c r="F91" s="32" t="s">
        <v>552</v>
      </c>
      <c r="G91" s="33">
        <v>60</v>
      </c>
      <c r="H91" s="32" t="s">
        <v>70</v>
      </c>
      <c r="I91" s="31" t="s">
        <v>822</v>
      </c>
      <c r="J91" s="31" t="s">
        <v>814</v>
      </c>
      <c r="K91" s="34" t="s">
        <v>138</v>
      </c>
      <c r="L91" s="31" t="s">
        <v>841</v>
      </c>
      <c r="M91" s="31" t="s">
        <v>842</v>
      </c>
      <c r="N91" s="31" t="s">
        <v>817</v>
      </c>
      <c r="O91" s="31" t="s">
        <v>818</v>
      </c>
    </row>
    <row r="92" spans="1:15" x14ac:dyDescent="0.25">
      <c r="A92" s="31" t="s">
        <v>131</v>
      </c>
      <c r="B92" s="31">
        <v>13</v>
      </c>
      <c r="C92" s="32" t="s">
        <v>812</v>
      </c>
      <c r="D92" s="32" t="s">
        <v>813</v>
      </c>
      <c r="E92" s="32" t="s">
        <v>655</v>
      </c>
      <c r="F92" s="32" t="s">
        <v>552</v>
      </c>
      <c r="G92" s="33">
        <v>60</v>
      </c>
      <c r="H92" s="32" t="s">
        <v>70</v>
      </c>
      <c r="I92" s="31" t="s">
        <v>822</v>
      </c>
      <c r="J92" s="31" t="s">
        <v>814</v>
      </c>
      <c r="K92" s="34" t="s">
        <v>137</v>
      </c>
      <c r="L92" s="31" t="s">
        <v>843</v>
      </c>
      <c r="M92" s="31" t="s">
        <v>844</v>
      </c>
      <c r="N92" s="31" t="s">
        <v>817</v>
      </c>
      <c r="O92" s="31" t="s">
        <v>818</v>
      </c>
    </row>
    <row r="93" spans="1:15" x14ac:dyDescent="0.25">
      <c r="A93" s="31" t="s">
        <v>131</v>
      </c>
      <c r="B93" s="31">
        <v>13</v>
      </c>
      <c r="C93" s="32" t="s">
        <v>812</v>
      </c>
      <c r="D93" s="32" t="s">
        <v>813</v>
      </c>
      <c r="E93" s="32" t="s">
        <v>655</v>
      </c>
      <c r="F93" s="32" t="s">
        <v>552</v>
      </c>
      <c r="G93" s="33">
        <v>60</v>
      </c>
      <c r="H93" s="32" t="s">
        <v>70</v>
      </c>
      <c r="I93" s="31" t="s">
        <v>822</v>
      </c>
      <c r="J93" s="31" t="s">
        <v>814</v>
      </c>
      <c r="K93" s="34" t="s">
        <v>136</v>
      </c>
      <c r="L93" s="31" t="s">
        <v>845</v>
      </c>
      <c r="M93" s="31" t="s">
        <v>846</v>
      </c>
      <c r="N93" s="31" t="s">
        <v>817</v>
      </c>
      <c r="O93" s="31" t="s">
        <v>818</v>
      </c>
    </row>
    <row r="94" spans="1:15" x14ac:dyDescent="0.25">
      <c r="A94" s="31" t="s">
        <v>131</v>
      </c>
      <c r="B94" s="31">
        <v>13</v>
      </c>
      <c r="C94" s="32" t="s">
        <v>812</v>
      </c>
      <c r="D94" s="32" t="s">
        <v>813</v>
      </c>
      <c r="E94" s="32" t="s">
        <v>655</v>
      </c>
      <c r="F94" s="32" t="s">
        <v>552</v>
      </c>
      <c r="G94" s="33">
        <v>60</v>
      </c>
      <c r="H94" s="32" t="s">
        <v>70</v>
      </c>
      <c r="I94" s="31" t="s">
        <v>822</v>
      </c>
      <c r="J94" s="31" t="s">
        <v>814</v>
      </c>
      <c r="K94" s="34" t="s">
        <v>135</v>
      </c>
      <c r="L94" s="31" t="s">
        <v>847</v>
      </c>
      <c r="M94" s="31" t="s">
        <v>848</v>
      </c>
      <c r="N94" s="31" t="s">
        <v>817</v>
      </c>
      <c r="O94" s="31" t="s">
        <v>818</v>
      </c>
    </row>
    <row r="95" spans="1:15" x14ac:dyDescent="0.25">
      <c r="A95" s="31" t="s">
        <v>131</v>
      </c>
      <c r="B95" s="31">
        <v>13</v>
      </c>
      <c r="C95" s="32" t="s">
        <v>812</v>
      </c>
      <c r="D95" s="32" t="s">
        <v>813</v>
      </c>
      <c r="E95" s="32" t="s">
        <v>655</v>
      </c>
      <c r="F95" s="32" t="s">
        <v>552</v>
      </c>
      <c r="G95" s="33">
        <v>60</v>
      </c>
      <c r="H95" s="32" t="s">
        <v>70</v>
      </c>
      <c r="I95" s="31" t="s">
        <v>822</v>
      </c>
      <c r="J95" s="31" t="s">
        <v>814</v>
      </c>
      <c r="K95" s="34" t="s">
        <v>133</v>
      </c>
      <c r="L95" s="31" t="s">
        <v>849</v>
      </c>
      <c r="M95" s="31" t="s">
        <v>850</v>
      </c>
      <c r="N95" s="31" t="s">
        <v>817</v>
      </c>
      <c r="O95" s="31" t="s">
        <v>818</v>
      </c>
    </row>
    <row r="96" spans="1:15" x14ac:dyDescent="0.25">
      <c r="A96" s="31" t="s">
        <v>87</v>
      </c>
      <c r="B96" s="31">
        <v>14</v>
      </c>
      <c r="C96" s="32" t="s">
        <v>851</v>
      </c>
      <c r="D96" s="32" t="s">
        <v>852</v>
      </c>
      <c r="E96" s="32" t="s">
        <v>853</v>
      </c>
      <c r="F96" s="32" t="s">
        <v>552</v>
      </c>
      <c r="G96" s="33">
        <v>174</v>
      </c>
      <c r="H96" s="32" t="s">
        <v>70</v>
      </c>
      <c r="I96" s="31" t="s">
        <v>583</v>
      </c>
      <c r="J96" s="31" t="s">
        <v>814</v>
      </c>
      <c r="K96" s="34" t="s">
        <v>97</v>
      </c>
      <c r="L96" s="31" t="s">
        <v>854</v>
      </c>
      <c r="M96" s="31" t="s">
        <v>855</v>
      </c>
      <c r="N96" s="31" t="s">
        <v>856</v>
      </c>
      <c r="O96" s="31" t="s">
        <v>857</v>
      </c>
    </row>
    <row r="97" spans="1:15" x14ac:dyDescent="0.25">
      <c r="A97" s="31" t="s">
        <v>87</v>
      </c>
      <c r="B97" s="31">
        <v>14</v>
      </c>
      <c r="C97" s="32" t="s">
        <v>851</v>
      </c>
      <c r="D97" s="32" t="s">
        <v>852</v>
      </c>
      <c r="E97" s="32" t="s">
        <v>853</v>
      </c>
      <c r="F97" s="32" t="s">
        <v>552</v>
      </c>
      <c r="G97" s="33">
        <v>174</v>
      </c>
      <c r="H97" s="32" t="s">
        <v>70</v>
      </c>
      <c r="I97" s="31" t="s">
        <v>583</v>
      </c>
      <c r="J97" s="31" t="s">
        <v>814</v>
      </c>
      <c r="K97" s="34" t="s">
        <v>96</v>
      </c>
      <c r="L97" s="31" t="s">
        <v>858</v>
      </c>
      <c r="M97" s="31" t="s">
        <v>859</v>
      </c>
      <c r="N97" s="31" t="s">
        <v>856</v>
      </c>
      <c r="O97" s="31" t="s">
        <v>857</v>
      </c>
    </row>
    <row r="98" spans="1:15" x14ac:dyDescent="0.25">
      <c r="A98" s="31" t="s">
        <v>87</v>
      </c>
      <c r="B98" s="31">
        <v>14</v>
      </c>
      <c r="C98" s="32" t="s">
        <v>851</v>
      </c>
      <c r="D98" s="32" t="s">
        <v>852</v>
      </c>
      <c r="E98" s="32" t="s">
        <v>853</v>
      </c>
      <c r="F98" s="32" t="s">
        <v>552</v>
      </c>
      <c r="G98" s="33">
        <v>348</v>
      </c>
      <c r="H98" s="32" t="s">
        <v>70</v>
      </c>
      <c r="I98" s="31" t="s">
        <v>583</v>
      </c>
      <c r="J98" s="31" t="s">
        <v>814</v>
      </c>
      <c r="K98" s="34" t="s">
        <v>94</v>
      </c>
      <c r="L98" s="31" t="s">
        <v>860</v>
      </c>
      <c r="M98" s="31" t="s">
        <v>861</v>
      </c>
      <c r="N98" s="31" t="s">
        <v>856</v>
      </c>
      <c r="O98" s="31" t="s">
        <v>857</v>
      </c>
    </row>
    <row r="99" spans="1:15" x14ac:dyDescent="0.25">
      <c r="A99" s="31" t="s">
        <v>87</v>
      </c>
      <c r="B99" s="31">
        <v>14</v>
      </c>
      <c r="C99" s="32" t="s">
        <v>851</v>
      </c>
      <c r="D99" s="32" t="s">
        <v>852</v>
      </c>
      <c r="E99" s="32" t="s">
        <v>853</v>
      </c>
      <c r="F99" s="32" t="s">
        <v>552</v>
      </c>
      <c r="G99" s="33">
        <v>348</v>
      </c>
      <c r="H99" s="32" t="s">
        <v>70</v>
      </c>
      <c r="I99" s="31" t="s">
        <v>583</v>
      </c>
      <c r="J99" s="31" t="s">
        <v>814</v>
      </c>
      <c r="K99" s="34" t="s">
        <v>93</v>
      </c>
      <c r="L99" s="31" t="s">
        <v>862</v>
      </c>
      <c r="M99" s="31" t="s">
        <v>863</v>
      </c>
      <c r="N99" s="31" t="s">
        <v>856</v>
      </c>
      <c r="O99" s="31" t="s">
        <v>857</v>
      </c>
    </row>
    <row r="100" spans="1:15" x14ac:dyDescent="0.25">
      <c r="A100" s="31" t="s">
        <v>87</v>
      </c>
      <c r="B100" s="31">
        <v>14</v>
      </c>
      <c r="C100" s="32" t="s">
        <v>851</v>
      </c>
      <c r="D100" s="32" t="s">
        <v>852</v>
      </c>
      <c r="E100" s="32" t="s">
        <v>853</v>
      </c>
      <c r="F100" s="32" t="s">
        <v>552</v>
      </c>
      <c r="G100" s="33">
        <v>522</v>
      </c>
      <c r="H100" s="32" t="s">
        <v>70</v>
      </c>
      <c r="I100" s="31" t="s">
        <v>583</v>
      </c>
      <c r="J100" s="31" t="s">
        <v>814</v>
      </c>
      <c r="K100" s="34" t="s">
        <v>91</v>
      </c>
      <c r="L100" s="31" t="s">
        <v>864</v>
      </c>
      <c r="M100" s="31" t="s">
        <v>865</v>
      </c>
      <c r="N100" s="31" t="s">
        <v>856</v>
      </c>
      <c r="O100" s="31" t="s">
        <v>857</v>
      </c>
    </row>
    <row r="101" spans="1:15" x14ac:dyDescent="0.25">
      <c r="A101" s="31" t="s">
        <v>87</v>
      </c>
      <c r="B101" s="31">
        <v>14</v>
      </c>
      <c r="C101" s="32" t="s">
        <v>851</v>
      </c>
      <c r="D101" s="32" t="s">
        <v>852</v>
      </c>
      <c r="E101" s="32" t="s">
        <v>853</v>
      </c>
      <c r="F101" s="32" t="s">
        <v>552</v>
      </c>
      <c r="G101" s="33">
        <v>522</v>
      </c>
      <c r="H101" s="32" t="s">
        <v>70</v>
      </c>
      <c r="I101" s="31" t="s">
        <v>583</v>
      </c>
      <c r="J101" s="31" t="s">
        <v>814</v>
      </c>
      <c r="K101" s="34" t="s">
        <v>89</v>
      </c>
      <c r="L101" s="31" t="s">
        <v>866</v>
      </c>
      <c r="M101" s="31" t="s">
        <v>867</v>
      </c>
      <c r="N101" s="31" t="s">
        <v>856</v>
      </c>
      <c r="O101" s="31" t="s">
        <v>857</v>
      </c>
    </row>
    <row r="102" spans="1:15" x14ac:dyDescent="0.25">
      <c r="A102" s="31" t="s">
        <v>488</v>
      </c>
      <c r="B102" s="31">
        <v>15</v>
      </c>
      <c r="C102" s="32" t="s">
        <v>868</v>
      </c>
      <c r="D102" s="32" t="s">
        <v>869</v>
      </c>
      <c r="E102" s="32" t="s">
        <v>870</v>
      </c>
      <c r="F102" s="32" t="s">
        <v>582</v>
      </c>
      <c r="I102" s="32" t="s">
        <v>871</v>
      </c>
      <c r="J102" s="31" t="s">
        <v>872</v>
      </c>
      <c r="K102" s="34" t="s">
        <v>489</v>
      </c>
      <c r="L102" s="31" t="s">
        <v>873</v>
      </c>
      <c r="M102" s="31" t="s">
        <v>874</v>
      </c>
    </row>
    <row r="103" spans="1:15" x14ac:dyDescent="0.25">
      <c r="A103" s="31" t="s">
        <v>127</v>
      </c>
      <c r="B103" s="31">
        <v>16</v>
      </c>
      <c r="C103" s="32" t="s">
        <v>875</v>
      </c>
      <c r="D103" s="32" t="s">
        <v>876</v>
      </c>
      <c r="E103" s="32" t="s">
        <v>870</v>
      </c>
      <c r="I103" s="31" t="s">
        <v>877</v>
      </c>
      <c r="J103" s="31" t="s">
        <v>872</v>
      </c>
      <c r="K103" s="34" t="s">
        <v>129</v>
      </c>
      <c r="L103" s="31" t="s">
        <v>878</v>
      </c>
      <c r="M103" s="31" t="s">
        <v>879</v>
      </c>
      <c r="N103" s="31" t="s">
        <v>880</v>
      </c>
      <c r="O103" s="31" t="s">
        <v>128</v>
      </c>
    </row>
    <row r="104" spans="1:15" x14ac:dyDescent="0.25">
      <c r="A104" s="31" t="s">
        <v>181</v>
      </c>
      <c r="B104" s="31">
        <v>17</v>
      </c>
      <c r="C104" s="32" t="s">
        <v>881</v>
      </c>
      <c r="D104" s="32" t="s">
        <v>882</v>
      </c>
      <c r="E104" s="32" t="s">
        <v>883</v>
      </c>
      <c r="F104" s="32" t="s">
        <v>582</v>
      </c>
      <c r="G104" s="33">
        <v>1</v>
      </c>
      <c r="H104" s="32" t="s">
        <v>182</v>
      </c>
      <c r="I104" s="31" t="s">
        <v>884</v>
      </c>
      <c r="J104" s="31" t="s">
        <v>872</v>
      </c>
      <c r="K104" s="34" t="s">
        <v>186</v>
      </c>
      <c r="L104" s="31" t="s">
        <v>885</v>
      </c>
      <c r="M104" s="31" t="s">
        <v>886</v>
      </c>
      <c r="N104" s="31" t="s">
        <v>887</v>
      </c>
      <c r="O104" s="31" t="s">
        <v>888</v>
      </c>
    </row>
    <row r="105" spans="1:15" x14ac:dyDescent="0.25">
      <c r="A105" s="31" t="s">
        <v>181</v>
      </c>
      <c r="B105" s="31">
        <v>17</v>
      </c>
      <c r="C105" s="32" t="s">
        <v>881</v>
      </c>
      <c r="D105" s="32" t="s">
        <v>882</v>
      </c>
      <c r="E105" s="32" t="s">
        <v>883</v>
      </c>
      <c r="F105" s="32" t="s">
        <v>582</v>
      </c>
      <c r="G105" s="33">
        <v>1</v>
      </c>
      <c r="H105" s="32" t="s">
        <v>182</v>
      </c>
      <c r="I105" s="31" t="s">
        <v>884</v>
      </c>
      <c r="J105" s="31" t="s">
        <v>872</v>
      </c>
      <c r="K105" s="34" t="s">
        <v>185</v>
      </c>
      <c r="L105" s="31" t="s">
        <v>889</v>
      </c>
      <c r="M105" s="31" t="s">
        <v>890</v>
      </c>
      <c r="N105" s="31" t="s">
        <v>887</v>
      </c>
      <c r="O105" s="31" t="s">
        <v>888</v>
      </c>
    </row>
    <row r="106" spans="1:15" x14ac:dyDescent="0.25">
      <c r="A106" s="31" t="s">
        <v>181</v>
      </c>
      <c r="B106" s="31">
        <v>17</v>
      </c>
      <c r="C106" s="32" t="s">
        <v>882</v>
      </c>
      <c r="D106" s="32" t="s">
        <v>882</v>
      </c>
      <c r="E106" s="32" t="s">
        <v>883</v>
      </c>
      <c r="F106" s="32" t="s">
        <v>582</v>
      </c>
      <c r="G106" s="33">
        <v>1</v>
      </c>
      <c r="H106" s="32" t="s">
        <v>182</v>
      </c>
      <c r="I106" s="31" t="s">
        <v>891</v>
      </c>
      <c r="J106" s="31" t="s">
        <v>872</v>
      </c>
      <c r="K106" s="34" t="s">
        <v>183</v>
      </c>
      <c r="L106" s="31" t="s">
        <v>892</v>
      </c>
      <c r="M106" s="31" t="s">
        <v>893</v>
      </c>
      <c r="N106" s="31" t="s">
        <v>887</v>
      </c>
      <c r="O106" s="31" t="s">
        <v>888</v>
      </c>
    </row>
    <row r="107" spans="1:15" x14ac:dyDescent="0.25">
      <c r="A107" s="31" t="s">
        <v>187</v>
      </c>
      <c r="B107" s="31">
        <v>18</v>
      </c>
      <c r="C107" s="32" t="s">
        <v>882</v>
      </c>
      <c r="D107" s="32" t="s">
        <v>882</v>
      </c>
      <c r="E107" s="32" t="s">
        <v>581</v>
      </c>
      <c r="F107" s="32" t="s">
        <v>582</v>
      </c>
      <c r="G107" s="33">
        <v>1</v>
      </c>
      <c r="H107" s="32" t="s">
        <v>182</v>
      </c>
      <c r="I107" s="31" t="s">
        <v>894</v>
      </c>
      <c r="J107" s="31" t="s">
        <v>872</v>
      </c>
      <c r="K107" s="34" t="s">
        <v>189</v>
      </c>
      <c r="L107" s="31" t="s">
        <v>895</v>
      </c>
      <c r="M107" s="31" t="s">
        <v>896</v>
      </c>
      <c r="N107" s="31" t="s">
        <v>897</v>
      </c>
      <c r="O107" s="31" t="s">
        <v>888</v>
      </c>
    </row>
    <row r="108" spans="1:15" x14ac:dyDescent="0.25">
      <c r="A108" s="31" t="s">
        <v>187</v>
      </c>
      <c r="B108" s="31">
        <v>18</v>
      </c>
      <c r="C108" s="32" t="s">
        <v>881</v>
      </c>
      <c r="D108" s="32" t="s">
        <v>881</v>
      </c>
      <c r="E108" s="32" t="s">
        <v>581</v>
      </c>
      <c r="F108" s="32" t="s">
        <v>582</v>
      </c>
      <c r="G108" s="33">
        <v>1</v>
      </c>
      <c r="H108" s="32" t="s">
        <v>182</v>
      </c>
      <c r="I108" s="31" t="s">
        <v>898</v>
      </c>
      <c r="J108" s="31" t="s">
        <v>872</v>
      </c>
      <c r="K108" s="34" t="s">
        <v>188</v>
      </c>
      <c r="L108" s="31" t="s">
        <v>899</v>
      </c>
      <c r="M108" s="31" t="s">
        <v>900</v>
      </c>
      <c r="N108" s="31" t="s">
        <v>897</v>
      </c>
      <c r="O108" s="31" t="s">
        <v>888</v>
      </c>
    </row>
    <row r="109" spans="1:15" x14ac:dyDescent="0.25">
      <c r="A109" s="31" t="s">
        <v>110</v>
      </c>
      <c r="B109" s="31">
        <v>19</v>
      </c>
      <c r="C109" s="32" t="s">
        <v>901</v>
      </c>
      <c r="D109" s="32" t="s">
        <v>902</v>
      </c>
      <c r="E109" s="32" t="s">
        <v>903</v>
      </c>
      <c r="F109" s="32" t="s">
        <v>552</v>
      </c>
      <c r="G109" s="33">
        <v>50</v>
      </c>
      <c r="H109" s="32" t="s">
        <v>70</v>
      </c>
      <c r="I109" s="31" t="s">
        <v>904</v>
      </c>
      <c r="J109" s="31" t="s">
        <v>872</v>
      </c>
      <c r="K109" s="34" t="s">
        <v>115</v>
      </c>
      <c r="L109" s="31" t="s">
        <v>905</v>
      </c>
      <c r="M109" s="31" t="s">
        <v>906</v>
      </c>
      <c r="N109" s="31" t="s">
        <v>907</v>
      </c>
      <c r="O109" s="31" t="s">
        <v>908</v>
      </c>
    </row>
    <row r="110" spans="1:15" x14ac:dyDescent="0.25">
      <c r="A110" s="31" t="s">
        <v>110</v>
      </c>
      <c r="B110" s="31">
        <v>19</v>
      </c>
      <c r="C110" s="32" t="s">
        <v>901</v>
      </c>
      <c r="D110" s="32" t="s">
        <v>902</v>
      </c>
      <c r="E110" s="32" t="s">
        <v>903</v>
      </c>
      <c r="F110" s="32" t="s">
        <v>552</v>
      </c>
      <c r="G110" s="33">
        <v>50</v>
      </c>
      <c r="H110" s="32" t="s">
        <v>70</v>
      </c>
      <c r="I110" s="31" t="s">
        <v>904</v>
      </c>
      <c r="J110" s="31" t="s">
        <v>872</v>
      </c>
      <c r="K110" s="34" t="s">
        <v>114</v>
      </c>
      <c r="L110" s="31" t="s">
        <v>909</v>
      </c>
      <c r="M110" s="31" t="s">
        <v>910</v>
      </c>
      <c r="N110" s="31" t="s">
        <v>907</v>
      </c>
      <c r="O110" s="31" t="s">
        <v>908</v>
      </c>
    </row>
    <row r="111" spans="1:15" x14ac:dyDescent="0.25">
      <c r="A111" s="31" t="s">
        <v>110</v>
      </c>
      <c r="B111" s="31">
        <v>19</v>
      </c>
      <c r="C111" s="32" t="s">
        <v>901</v>
      </c>
      <c r="D111" s="32" t="s">
        <v>902</v>
      </c>
      <c r="E111" s="32" t="s">
        <v>903</v>
      </c>
      <c r="F111" s="32" t="s">
        <v>552</v>
      </c>
      <c r="G111" s="33">
        <v>50</v>
      </c>
      <c r="H111" s="32" t="s">
        <v>70</v>
      </c>
      <c r="I111" s="31" t="s">
        <v>904</v>
      </c>
      <c r="J111" s="31" t="s">
        <v>872</v>
      </c>
      <c r="K111" s="34" t="s">
        <v>112</v>
      </c>
      <c r="L111" s="31" t="s">
        <v>911</v>
      </c>
      <c r="M111" s="31" t="s">
        <v>912</v>
      </c>
      <c r="N111" s="31" t="s">
        <v>907</v>
      </c>
      <c r="O111" s="31" t="s">
        <v>908</v>
      </c>
    </row>
    <row r="112" spans="1:15" x14ac:dyDescent="0.25">
      <c r="A112" s="31" t="s">
        <v>121</v>
      </c>
      <c r="B112" s="31">
        <v>20</v>
      </c>
      <c r="C112" s="32" t="s">
        <v>588</v>
      </c>
      <c r="D112" s="32" t="s">
        <v>589</v>
      </c>
      <c r="E112" s="32" t="s">
        <v>913</v>
      </c>
      <c r="F112" s="32" t="s">
        <v>552</v>
      </c>
      <c r="G112" s="33">
        <v>1</v>
      </c>
      <c r="H112" s="32" t="s">
        <v>122</v>
      </c>
      <c r="I112" s="31" t="s">
        <v>914</v>
      </c>
      <c r="J112" s="31" t="s">
        <v>872</v>
      </c>
      <c r="K112" s="34" t="s">
        <v>126</v>
      </c>
      <c r="L112" s="31" t="s">
        <v>915</v>
      </c>
      <c r="M112" s="31" t="s">
        <v>916</v>
      </c>
      <c r="N112" s="31" t="s">
        <v>917</v>
      </c>
      <c r="O112" s="31" t="s">
        <v>594</v>
      </c>
    </row>
    <row r="113" spans="1:15" x14ac:dyDescent="0.25">
      <c r="A113" s="31" t="s">
        <v>121</v>
      </c>
      <c r="B113" s="31">
        <v>20</v>
      </c>
      <c r="C113" s="32" t="s">
        <v>588</v>
      </c>
      <c r="D113" s="32" t="s">
        <v>589</v>
      </c>
      <c r="E113" s="32" t="s">
        <v>913</v>
      </c>
      <c r="F113" s="32" t="s">
        <v>552</v>
      </c>
      <c r="G113" s="33">
        <v>1</v>
      </c>
      <c r="H113" s="32" t="s">
        <v>122</v>
      </c>
      <c r="I113" s="31" t="s">
        <v>914</v>
      </c>
      <c r="J113" s="31" t="s">
        <v>872</v>
      </c>
      <c r="K113" s="34" t="s">
        <v>125</v>
      </c>
      <c r="L113" s="31" t="s">
        <v>918</v>
      </c>
      <c r="M113" s="31" t="s">
        <v>919</v>
      </c>
      <c r="N113" s="31" t="s">
        <v>917</v>
      </c>
      <c r="O113" s="31" t="s">
        <v>594</v>
      </c>
    </row>
    <row r="114" spans="1:15" x14ac:dyDescent="0.25">
      <c r="A114" s="31" t="s">
        <v>121</v>
      </c>
      <c r="B114" s="31">
        <v>20</v>
      </c>
      <c r="C114" s="32" t="s">
        <v>588</v>
      </c>
      <c r="D114" s="32" t="s">
        <v>589</v>
      </c>
      <c r="E114" s="32" t="s">
        <v>913</v>
      </c>
      <c r="F114" s="32" t="s">
        <v>552</v>
      </c>
      <c r="G114" s="33">
        <v>1</v>
      </c>
      <c r="H114" s="32" t="s">
        <v>122</v>
      </c>
      <c r="I114" s="31" t="s">
        <v>590</v>
      </c>
      <c r="J114" s="31" t="s">
        <v>872</v>
      </c>
      <c r="K114" s="34" t="s">
        <v>124</v>
      </c>
      <c r="L114" s="31" t="s">
        <v>920</v>
      </c>
      <c r="M114" s="31" t="s">
        <v>921</v>
      </c>
      <c r="N114" s="31" t="s">
        <v>917</v>
      </c>
      <c r="O114" s="31" t="s">
        <v>594</v>
      </c>
    </row>
    <row r="115" spans="1:15" x14ac:dyDescent="0.25">
      <c r="A115" s="31" t="s">
        <v>121</v>
      </c>
      <c r="B115" s="31">
        <v>20</v>
      </c>
      <c r="C115" s="32" t="s">
        <v>588</v>
      </c>
      <c r="D115" s="32" t="s">
        <v>589</v>
      </c>
      <c r="E115" s="32" t="s">
        <v>913</v>
      </c>
      <c r="F115" s="32" t="s">
        <v>552</v>
      </c>
      <c r="G115" s="33">
        <v>1</v>
      </c>
      <c r="H115" s="32" t="s">
        <v>122</v>
      </c>
      <c r="I115" s="31" t="s">
        <v>590</v>
      </c>
      <c r="J115" s="31" t="s">
        <v>872</v>
      </c>
      <c r="K115" s="34" t="s">
        <v>123</v>
      </c>
      <c r="L115" s="31" t="s">
        <v>922</v>
      </c>
      <c r="M115" s="31" t="s">
        <v>923</v>
      </c>
      <c r="N115" s="31" t="s">
        <v>917</v>
      </c>
      <c r="O115" s="31" t="s">
        <v>594</v>
      </c>
    </row>
    <row r="116" spans="1:15" x14ac:dyDescent="0.25">
      <c r="A116" s="31" t="s">
        <v>312</v>
      </c>
      <c r="B116" s="31">
        <v>21</v>
      </c>
      <c r="C116" s="32" t="s">
        <v>924</v>
      </c>
      <c r="D116" s="32" t="s">
        <v>924</v>
      </c>
      <c r="E116" s="32" t="s">
        <v>581</v>
      </c>
      <c r="F116" s="32" t="s">
        <v>552</v>
      </c>
      <c r="G116" s="33">
        <v>10</v>
      </c>
      <c r="H116" s="32" t="s">
        <v>314</v>
      </c>
      <c r="I116" s="31" t="s">
        <v>925</v>
      </c>
      <c r="J116" s="31" t="s">
        <v>872</v>
      </c>
      <c r="K116" s="34" t="s">
        <v>315</v>
      </c>
      <c r="L116" s="31" t="s">
        <v>926</v>
      </c>
      <c r="M116" s="31" t="s">
        <v>927</v>
      </c>
      <c r="N116" s="31" t="s">
        <v>928</v>
      </c>
      <c r="O116" s="31" t="s">
        <v>929</v>
      </c>
    </row>
    <row r="117" spans="1:15" x14ac:dyDescent="0.25">
      <c r="A117" s="31" t="s">
        <v>342</v>
      </c>
      <c r="B117" s="31">
        <v>22</v>
      </c>
      <c r="C117" s="32" t="s">
        <v>930</v>
      </c>
      <c r="D117" s="32" t="s">
        <v>931</v>
      </c>
      <c r="E117" s="32" t="s">
        <v>932</v>
      </c>
      <c r="F117" s="32" t="s">
        <v>552</v>
      </c>
      <c r="G117" s="33">
        <v>500</v>
      </c>
      <c r="H117" s="32" t="s">
        <v>70</v>
      </c>
      <c r="I117" s="31" t="s">
        <v>933</v>
      </c>
      <c r="J117" s="31" t="s">
        <v>934</v>
      </c>
      <c r="K117" s="34" t="s">
        <v>345</v>
      </c>
      <c r="L117" s="31" t="s">
        <v>935</v>
      </c>
      <c r="M117" s="31" t="s">
        <v>936</v>
      </c>
      <c r="N117" s="31" t="s">
        <v>937</v>
      </c>
      <c r="O117" s="31" t="s">
        <v>938</v>
      </c>
    </row>
    <row r="118" spans="1:15" x14ac:dyDescent="0.25">
      <c r="A118" s="31" t="s">
        <v>342</v>
      </c>
      <c r="B118" s="31">
        <v>22</v>
      </c>
      <c r="C118" s="32" t="s">
        <v>930</v>
      </c>
      <c r="D118" s="32" t="s">
        <v>931</v>
      </c>
      <c r="E118" s="32" t="s">
        <v>932</v>
      </c>
      <c r="F118" s="32" t="s">
        <v>552</v>
      </c>
      <c r="G118" s="33">
        <v>1000</v>
      </c>
      <c r="H118" s="32" t="s">
        <v>70</v>
      </c>
      <c r="I118" s="31" t="s">
        <v>933</v>
      </c>
      <c r="J118" s="31" t="s">
        <v>934</v>
      </c>
      <c r="K118" s="34" t="s">
        <v>344</v>
      </c>
      <c r="L118" s="31" t="s">
        <v>939</v>
      </c>
      <c r="M118" s="31" t="s">
        <v>940</v>
      </c>
      <c r="N118" s="31" t="s">
        <v>937</v>
      </c>
      <c r="O118" s="31" t="s">
        <v>938</v>
      </c>
    </row>
    <row r="119" spans="1:15" x14ac:dyDescent="0.25">
      <c r="A119" s="31" t="s">
        <v>342</v>
      </c>
      <c r="B119" s="31">
        <v>22</v>
      </c>
      <c r="C119" s="32" t="s">
        <v>930</v>
      </c>
      <c r="D119" s="32" t="s">
        <v>931</v>
      </c>
      <c r="E119" s="32" t="s">
        <v>932</v>
      </c>
      <c r="F119" s="32" t="s">
        <v>552</v>
      </c>
      <c r="G119" s="33">
        <v>500</v>
      </c>
      <c r="H119" s="32" t="s">
        <v>70</v>
      </c>
      <c r="I119" s="31" t="s">
        <v>933</v>
      </c>
      <c r="J119" s="31" t="s">
        <v>934</v>
      </c>
      <c r="K119" s="34" t="s">
        <v>343</v>
      </c>
      <c r="L119" s="31" t="s">
        <v>941</v>
      </c>
      <c r="M119" s="31" t="s">
        <v>942</v>
      </c>
      <c r="N119" s="31" t="s">
        <v>937</v>
      </c>
      <c r="O119" s="31" t="s">
        <v>938</v>
      </c>
    </row>
    <row r="120" spans="1:15" x14ac:dyDescent="0.25">
      <c r="A120" s="31" t="s">
        <v>176</v>
      </c>
      <c r="B120" s="31">
        <v>23</v>
      </c>
      <c r="C120" s="32" t="s">
        <v>943</v>
      </c>
      <c r="D120" s="32" t="s">
        <v>931</v>
      </c>
      <c r="E120" s="32" t="s">
        <v>932</v>
      </c>
      <c r="F120" s="32" t="s">
        <v>552</v>
      </c>
      <c r="G120" s="33">
        <v>500</v>
      </c>
      <c r="H120" s="32" t="s">
        <v>70</v>
      </c>
      <c r="I120" s="31" t="s">
        <v>944</v>
      </c>
      <c r="J120" s="31" t="s">
        <v>934</v>
      </c>
      <c r="K120" s="34" t="s">
        <v>180</v>
      </c>
      <c r="L120" s="31" t="s">
        <v>945</v>
      </c>
      <c r="M120" s="31" t="s">
        <v>946</v>
      </c>
      <c r="N120" s="31" t="s">
        <v>947</v>
      </c>
      <c r="O120" s="31" t="s">
        <v>938</v>
      </c>
    </row>
    <row r="121" spans="1:15" x14ac:dyDescent="0.25">
      <c r="A121" s="31" t="s">
        <v>176</v>
      </c>
      <c r="B121" s="31">
        <v>23</v>
      </c>
      <c r="C121" s="32" t="s">
        <v>943</v>
      </c>
      <c r="D121" s="32" t="s">
        <v>931</v>
      </c>
      <c r="E121" s="32" t="s">
        <v>932</v>
      </c>
      <c r="F121" s="32" t="s">
        <v>552</v>
      </c>
      <c r="G121" s="33">
        <v>1000</v>
      </c>
      <c r="H121" s="32" t="s">
        <v>70</v>
      </c>
      <c r="I121" s="31" t="s">
        <v>944</v>
      </c>
      <c r="J121" s="31" t="s">
        <v>934</v>
      </c>
      <c r="K121" s="34" t="s">
        <v>178</v>
      </c>
      <c r="L121" s="31" t="s">
        <v>948</v>
      </c>
      <c r="M121" s="31" t="s">
        <v>949</v>
      </c>
      <c r="N121" s="31" t="s">
        <v>947</v>
      </c>
      <c r="O121" s="31" t="s">
        <v>938</v>
      </c>
    </row>
    <row r="122" spans="1:15" x14ac:dyDescent="0.25">
      <c r="A122" s="31" t="s">
        <v>223</v>
      </c>
      <c r="B122" s="31">
        <v>24</v>
      </c>
      <c r="C122" s="32" t="s">
        <v>931</v>
      </c>
      <c r="D122" s="32" t="s">
        <v>950</v>
      </c>
      <c r="E122" s="32" t="s">
        <v>932</v>
      </c>
      <c r="F122" s="32" t="s">
        <v>552</v>
      </c>
      <c r="G122" s="33">
        <v>1000</v>
      </c>
      <c r="H122" s="32" t="s">
        <v>70</v>
      </c>
      <c r="I122" s="31" t="s">
        <v>951</v>
      </c>
      <c r="J122" s="31" t="s">
        <v>934</v>
      </c>
      <c r="K122" s="34" t="s">
        <v>234</v>
      </c>
      <c r="L122" s="31" t="s">
        <v>952</v>
      </c>
      <c r="M122" s="31" t="s">
        <v>953</v>
      </c>
      <c r="N122" s="31" t="s">
        <v>954</v>
      </c>
      <c r="O122" s="31" t="s">
        <v>938</v>
      </c>
    </row>
    <row r="123" spans="1:15" x14ac:dyDescent="0.25">
      <c r="A123" s="31" t="s">
        <v>223</v>
      </c>
      <c r="B123" s="31">
        <v>24</v>
      </c>
      <c r="C123" s="32" t="s">
        <v>931</v>
      </c>
      <c r="D123" s="32" t="s">
        <v>950</v>
      </c>
      <c r="E123" s="32" t="s">
        <v>932</v>
      </c>
      <c r="F123" s="32" t="s">
        <v>552</v>
      </c>
      <c r="G123" s="33">
        <v>500</v>
      </c>
      <c r="H123" s="32" t="s">
        <v>70</v>
      </c>
      <c r="I123" s="31" t="s">
        <v>951</v>
      </c>
      <c r="J123" s="31" t="s">
        <v>934</v>
      </c>
      <c r="K123" s="34" t="s">
        <v>233</v>
      </c>
      <c r="L123" s="31" t="s">
        <v>955</v>
      </c>
      <c r="M123" s="31" t="s">
        <v>956</v>
      </c>
      <c r="N123" s="31" t="s">
        <v>954</v>
      </c>
      <c r="O123" s="31" t="s">
        <v>938</v>
      </c>
    </row>
    <row r="124" spans="1:15" x14ac:dyDescent="0.25">
      <c r="A124" s="31" t="s">
        <v>223</v>
      </c>
      <c r="B124" s="31">
        <v>24</v>
      </c>
      <c r="C124" s="32" t="s">
        <v>931</v>
      </c>
      <c r="D124" s="32" t="s">
        <v>931</v>
      </c>
      <c r="E124" s="32" t="s">
        <v>932</v>
      </c>
      <c r="F124" s="32" t="s">
        <v>552</v>
      </c>
      <c r="G124" s="33">
        <v>500</v>
      </c>
      <c r="H124" s="32" t="s">
        <v>70</v>
      </c>
      <c r="I124" s="31" t="s">
        <v>957</v>
      </c>
      <c r="J124" s="31" t="s">
        <v>934</v>
      </c>
      <c r="K124" s="34" t="s">
        <v>232</v>
      </c>
      <c r="L124" s="31" t="s">
        <v>958</v>
      </c>
      <c r="M124" s="31" t="s">
        <v>959</v>
      </c>
      <c r="N124" s="31" t="s">
        <v>947</v>
      </c>
      <c r="O124" s="31" t="s">
        <v>938</v>
      </c>
    </row>
    <row r="125" spans="1:15" x14ac:dyDescent="0.25">
      <c r="A125" s="31" t="s">
        <v>223</v>
      </c>
      <c r="B125" s="31">
        <v>24</v>
      </c>
      <c r="C125" s="32" t="s">
        <v>931</v>
      </c>
      <c r="D125" s="32" t="s">
        <v>931</v>
      </c>
      <c r="E125" s="32" t="s">
        <v>932</v>
      </c>
      <c r="F125" s="32" t="s">
        <v>552</v>
      </c>
      <c r="G125" s="33">
        <v>1000</v>
      </c>
      <c r="H125" s="32" t="s">
        <v>70</v>
      </c>
      <c r="I125" s="31" t="s">
        <v>957</v>
      </c>
      <c r="J125" s="31" t="s">
        <v>934</v>
      </c>
      <c r="K125" s="34" t="s">
        <v>231</v>
      </c>
      <c r="L125" s="31" t="s">
        <v>960</v>
      </c>
      <c r="M125" s="31" t="s">
        <v>961</v>
      </c>
      <c r="N125" s="31" t="s">
        <v>947</v>
      </c>
      <c r="O125" s="31" t="s">
        <v>938</v>
      </c>
    </row>
    <row r="126" spans="1:15" x14ac:dyDescent="0.25">
      <c r="A126" s="31" t="s">
        <v>223</v>
      </c>
      <c r="B126" s="31">
        <v>24</v>
      </c>
      <c r="C126" s="32" t="s">
        <v>931</v>
      </c>
      <c r="D126" s="32" t="s">
        <v>931</v>
      </c>
      <c r="E126" s="32" t="s">
        <v>932</v>
      </c>
      <c r="F126" s="32" t="s">
        <v>552</v>
      </c>
      <c r="G126" s="33">
        <v>500</v>
      </c>
      <c r="H126" s="32" t="s">
        <v>70</v>
      </c>
      <c r="I126" s="31" t="s">
        <v>962</v>
      </c>
      <c r="J126" s="31" t="s">
        <v>934</v>
      </c>
      <c r="K126" s="34" t="s">
        <v>230</v>
      </c>
      <c r="L126" s="31" t="s">
        <v>963</v>
      </c>
      <c r="M126" s="31" t="s">
        <v>964</v>
      </c>
      <c r="N126" s="31" t="s">
        <v>965</v>
      </c>
      <c r="O126" s="31" t="s">
        <v>938</v>
      </c>
    </row>
    <row r="127" spans="1:15" x14ac:dyDescent="0.25">
      <c r="A127" s="31" t="s">
        <v>223</v>
      </c>
      <c r="B127" s="31">
        <v>24</v>
      </c>
      <c r="C127" s="32" t="s">
        <v>931</v>
      </c>
      <c r="D127" s="32" t="s">
        <v>931</v>
      </c>
      <c r="E127" s="32" t="s">
        <v>932</v>
      </c>
      <c r="F127" s="32" t="s">
        <v>552</v>
      </c>
      <c r="G127" s="33">
        <v>1000</v>
      </c>
      <c r="H127" s="32" t="s">
        <v>70</v>
      </c>
      <c r="I127" s="31" t="s">
        <v>962</v>
      </c>
      <c r="J127" s="31" t="s">
        <v>934</v>
      </c>
      <c r="K127" s="34" t="s">
        <v>229</v>
      </c>
      <c r="L127" s="31" t="s">
        <v>966</v>
      </c>
      <c r="M127" s="31" t="s">
        <v>967</v>
      </c>
      <c r="N127" s="31" t="s">
        <v>965</v>
      </c>
      <c r="O127" s="31" t="s">
        <v>938</v>
      </c>
    </row>
    <row r="128" spans="1:15" x14ac:dyDescent="0.25">
      <c r="A128" s="31" t="s">
        <v>223</v>
      </c>
      <c r="B128" s="31">
        <v>24</v>
      </c>
      <c r="C128" s="32" t="s">
        <v>931</v>
      </c>
      <c r="D128" s="32" t="s">
        <v>931</v>
      </c>
      <c r="E128" s="32" t="s">
        <v>853</v>
      </c>
      <c r="F128" s="32" t="s">
        <v>552</v>
      </c>
      <c r="G128" s="33">
        <v>500</v>
      </c>
      <c r="H128" s="32" t="s">
        <v>70</v>
      </c>
      <c r="I128" s="31" t="s">
        <v>968</v>
      </c>
      <c r="J128" s="31" t="s">
        <v>934</v>
      </c>
      <c r="K128" s="34" t="s">
        <v>228</v>
      </c>
      <c r="L128" s="31" t="s">
        <v>969</v>
      </c>
      <c r="M128" s="31" t="s">
        <v>970</v>
      </c>
      <c r="N128" s="31" t="s">
        <v>971</v>
      </c>
      <c r="O128" s="31" t="s">
        <v>938</v>
      </c>
    </row>
    <row r="129" spans="1:15" x14ac:dyDescent="0.25">
      <c r="A129" s="31" t="s">
        <v>223</v>
      </c>
      <c r="B129" s="31">
        <v>24</v>
      </c>
      <c r="C129" s="32" t="s">
        <v>931</v>
      </c>
      <c r="D129" s="32" t="s">
        <v>931</v>
      </c>
      <c r="E129" s="32" t="s">
        <v>853</v>
      </c>
      <c r="F129" s="32" t="s">
        <v>552</v>
      </c>
      <c r="G129" s="33">
        <v>1000</v>
      </c>
      <c r="H129" s="32" t="s">
        <v>70</v>
      </c>
      <c r="I129" s="31" t="s">
        <v>968</v>
      </c>
      <c r="J129" s="31" t="s">
        <v>934</v>
      </c>
      <c r="K129" s="34" t="s">
        <v>227</v>
      </c>
      <c r="L129" s="31" t="s">
        <v>972</v>
      </c>
      <c r="M129" s="31" t="s">
        <v>973</v>
      </c>
      <c r="N129" s="31" t="s">
        <v>971</v>
      </c>
      <c r="O129" s="31" t="s">
        <v>938</v>
      </c>
    </row>
    <row r="130" spans="1:15" x14ac:dyDescent="0.25">
      <c r="A130" s="31" t="s">
        <v>223</v>
      </c>
      <c r="B130" s="31">
        <v>24</v>
      </c>
      <c r="C130" s="32" t="s">
        <v>931</v>
      </c>
      <c r="D130" s="32" t="s">
        <v>931</v>
      </c>
      <c r="E130" s="32" t="s">
        <v>932</v>
      </c>
      <c r="F130" s="32" t="s">
        <v>552</v>
      </c>
      <c r="G130" s="33">
        <v>1000</v>
      </c>
      <c r="H130" s="32" t="s">
        <v>70</v>
      </c>
      <c r="I130" s="31" t="s">
        <v>974</v>
      </c>
      <c r="J130" s="31" t="s">
        <v>934</v>
      </c>
      <c r="K130" s="34" t="s">
        <v>226</v>
      </c>
      <c r="L130" s="31" t="s">
        <v>975</v>
      </c>
      <c r="M130" s="31" t="s">
        <v>976</v>
      </c>
      <c r="N130" s="31" t="s">
        <v>965</v>
      </c>
      <c r="O130" s="31" t="s">
        <v>938</v>
      </c>
    </row>
    <row r="131" spans="1:15" x14ac:dyDescent="0.25">
      <c r="A131" s="31" t="s">
        <v>223</v>
      </c>
      <c r="B131" s="31">
        <v>24</v>
      </c>
      <c r="C131" s="32" t="s">
        <v>931</v>
      </c>
      <c r="D131" s="32" t="s">
        <v>931</v>
      </c>
      <c r="E131" s="32" t="s">
        <v>853</v>
      </c>
      <c r="F131" s="32" t="s">
        <v>552</v>
      </c>
      <c r="G131" s="33">
        <v>500</v>
      </c>
      <c r="H131" s="32" t="s">
        <v>70</v>
      </c>
      <c r="I131" s="31" t="s">
        <v>977</v>
      </c>
      <c r="J131" s="31" t="s">
        <v>934</v>
      </c>
      <c r="K131" s="34" t="s">
        <v>225</v>
      </c>
      <c r="L131" s="31" t="s">
        <v>978</v>
      </c>
      <c r="M131" s="31" t="s">
        <v>979</v>
      </c>
      <c r="N131" s="31" t="s">
        <v>971</v>
      </c>
      <c r="O131" s="31" t="s">
        <v>938</v>
      </c>
    </row>
    <row r="132" spans="1:15" x14ac:dyDescent="0.25">
      <c r="A132" s="31" t="s">
        <v>223</v>
      </c>
      <c r="B132" s="31">
        <v>24</v>
      </c>
      <c r="C132" s="32" t="s">
        <v>931</v>
      </c>
      <c r="D132" s="32" t="s">
        <v>931</v>
      </c>
      <c r="E132" s="32" t="s">
        <v>853</v>
      </c>
      <c r="F132" s="32" t="s">
        <v>552</v>
      </c>
      <c r="G132" s="33">
        <v>1000</v>
      </c>
      <c r="H132" s="32" t="s">
        <v>70</v>
      </c>
      <c r="I132" s="31" t="s">
        <v>977</v>
      </c>
      <c r="J132" s="31" t="s">
        <v>934</v>
      </c>
      <c r="K132" s="34" t="s">
        <v>224</v>
      </c>
      <c r="L132" s="31" t="s">
        <v>980</v>
      </c>
      <c r="M132" s="31" t="s">
        <v>981</v>
      </c>
      <c r="N132" s="31" t="s">
        <v>971</v>
      </c>
      <c r="O132" s="31" t="s">
        <v>938</v>
      </c>
    </row>
    <row r="133" spans="1:15" x14ac:dyDescent="0.25">
      <c r="A133" s="31" t="s">
        <v>212</v>
      </c>
      <c r="B133" s="31">
        <v>25</v>
      </c>
      <c r="C133" s="32" t="s">
        <v>931</v>
      </c>
      <c r="D133" s="32" t="s">
        <v>931</v>
      </c>
      <c r="E133" s="32" t="s">
        <v>932</v>
      </c>
      <c r="F133" s="32" t="s">
        <v>552</v>
      </c>
      <c r="G133" s="33">
        <v>500</v>
      </c>
      <c r="H133" s="32" t="s">
        <v>70</v>
      </c>
      <c r="I133" s="31" t="s">
        <v>957</v>
      </c>
      <c r="J133" s="31" t="s">
        <v>934</v>
      </c>
      <c r="K133" s="34" t="s">
        <v>222</v>
      </c>
      <c r="L133" s="31" t="s">
        <v>982</v>
      </c>
      <c r="M133" s="31" t="s">
        <v>983</v>
      </c>
      <c r="N133" s="31" t="s">
        <v>984</v>
      </c>
      <c r="O133" s="31" t="s">
        <v>938</v>
      </c>
    </row>
    <row r="134" spans="1:15" x14ac:dyDescent="0.25">
      <c r="A134" s="31" t="s">
        <v>212</v>
      </c>
      <c r="B134" s="31">
        <v>25</v>
      </c>
      <c r="C134" s="32" t="s">
        <v>931</v>
      </c>
      <c r="D134" s="32" t="s">
        <v>931</v>
      </c>
      <c r="E134" s="32" t="s">
        <v>932</v>
      </c>
      <c r="F134" s="32" t="s">
        <v>552</v>
      </c>
      <c r="G134" s="33">
        <v>1000</v>
      </c>
      <c r="H134" s="32" t="s">
        <v>70</v>
      </c>
      <c r="I134" s="31" t="s">
        <v>957</v>
      </c>
      <c r="J134" s="31" t="s">
        <v>934</v>
      </c>
      <c r="K134" s="34" t="s">
        <v>221</v>
      </c>
      <c r="L134" s="31" t="s">
        <v>985</v>
      </c>
      <c r="M134" s="31" t="s">
        <v>986</v>
      </c>
      <c r="N134" s="31" t="s">
        <v>984</v>
      </c>
      <c r="O134" s="31" t="s">
        <v>938</v>
      </c>
    </row>
    <row r="135" spans="1:15" x14ac:dyDescent="0.25">
      <c r="A135" s="31" t="s">
        <v>212</v>
      </c>
      <c r="B135" s="31">
        <v>25</v>
      </c>
      <c r="C135" s="32" t="s">
        <v>931</v>
      </c>
      <c r="D135" s="32" t="s">
        <v>931</v>
      </c>
      <c r="E135" s="32" t="s">
        <v>932</v>
      </c>
      <c r="F135" s="32" t="s">
        <v>552</v>
      </c>
      <c r="G135" s="33">
        <v>500</v>
      </c>
      <c r="H135" s="32" t="s">
        <v>70</v>
      </c>
      <c r="I135" s="31" t="s">
        <v>968</v>
      </c>
      <c r="J135" s="31" t="s">
        <v>934</v>
      </c>
      <c r="K135" s="34" t="s">
        <v>220</v>
      </c>
      <c r="L135" s="31" t="s">
        <v>987</v>
      </c>
      <c r="M135" s="31" t="s">
        <v>988</v>
      </c>
      <c r="N135" s="31" t="s">
        <v>984</v>
      </c>
      <c r="O135" s="31" t="s">
        <v>938</v>
      </c>
    </row>
    <row r="136" spans="1:15" x14ac:dyDescent="0.25">
      <c r="A136" s="31" t="s">
        <v>212</v>
      </c>
      <c r="B136" s="31">
        <v>25</v>
      </c>
      <c r="C136" s="32" t="s">
        <v>931</v>
      </c>
      <c r="D136" s="32" t="s">
        <v>931</v>
      </c>
      <c r="E136" s="32" t="s">
        <v>932</v>
      </c>
      <c r="F136" s="32" t="s">
        <v>552</v>
      </c>
      <c r="G136" s="33">
        <v>1000</v>
      </c>
      <c r="H136" s="32" t="s">
        <v>70</v>
      </c>
      <c r="I136" s="31" t="s">
        <v>968</v>
      </c>
      <c r="J136" s="31" t="s">
        <v>934</v>
      </c>
      <c r="K136" s="34" t="s">
        <v>219</v>
      </c>
      <c r="L136" s="31" t="s">
        <v>989</v>
      </c>
      <c r="M136" s="31" t="s">
        <v>990</v>
      </c>
      <c r="N136" s="31" t="s">
        <v>984</v>
      </c>
      <c r="O136" s="31" t="s">
        <v>938</v>
      </c>
    </row>
    <row r="137" spans="1:15" x14ac:dyDescent="0.25">
      <c r="A137" s="31" t="s">
        <v>212</v>
      </c>
      <c r="B137" s="31">
        <v>25</v>
      </c>
      <c r="C137" s="32" t="s">
        <v>931</v>
      </c>
      <c r="D137" s="32" t="s">
        <v>931</v>
      </c>
      <c r="E137" s="32" t="s">
        <v>932</v>
      </c>
      <c r="F137" s="32" t="s">
        <v>552</v>
      </c>
      <c r="G137" s="33">
        <v>500</v>
      </c>
      <c r="H137" s="32" t="s">
        <v>70</v>
      </c>
      <c r="I137" s="31" t="s">
        <v>991</v>
      </c>
      <c r="J137" s="31" t="s">
        <v>934</v>
      </c>
      <c r="K137" s="34" t="s">
        <v>218</v>
      </c>
      <c r="L137" s="31" t="s">
        <v>992</v>
      </c>
      <c r="M137" s="31" t="s">
        <v>993</v>
      </c>
      <c r="N137" s="31" t="s">
        <v>994</v>
      </c>
      <c r="O137" s="31" t="s">
        <v>938</v>
      </c>
    </row>
    <row r="138" spans="1:15" x14ac:dyDescent="0.25">
      <c r="A138" s="31" t="s">
        <v>212</v>
      </c>
      <c r="B138" s="31">
        <v>25</v>
      </c>
      <c r="C138" s="32" t="s">
        <v>931</v>
      </c>
      <c r="D138" s="32" t="s">
        <v>931</v>
      </c>
      <c r="E138" s="32" t="s">
        <v>932</v>
      </c>
      <c r="F138" s="32" t="s">
        <v>552</v>
      </c>
      <c r="G138" s="33">
        <v>1000</v>
      </c>
      <c r="H138" s="32" t="s">
        <v>70</v>
      </c>
      <c r="I138" s="31" t="s">
        <v>991</v>
      </c>
      <c r="J138" s="31" t="s">
        <v>934</v>
      </c>
      <c r="K138" s="34" t="s">
        <v>217</v>
      </c>
      <c r="L138" s="31" t="s">
        <v>995</v>
      </c>
      <c r="M138" s="31" t="s">
        <v>996</v>
      </c>
      <c r="N138" s="31" t="s">
        <v>994</v>
      </c>
      <c r="O138" s="31" t="s">
        <v>938</v>
      </c>
    </row>
    <row r="139" spans="1:15" x14ac:dyDescent="0.25">
      <c r="A139" s="31" t="s">
        <v>212</v>
      </c>
      <c r="B139" s="31">
        <v>25</v>
      </c>
      <c r="C139" s="32" t="s">
        <v>931</v>
      </c>
      <c r="D139" s="32" t="s">
        <v>931</v>
      </c>
      <c r="E139" s="32" t="s">
        <v>853</v>
      </c>
      <c r="F139" s="32" t="s">
        <v>552</v>
      </c>
      <c r="G139" s="33">
        <v>500</v>
      </c>
      <c r="H139" s="32" t="s">
        <v>70</v>
      </c>
      <c r="I139" s="31" t="s">
        <v>977</v>
      </c>
      <c r="J139" s="31" t="s">
        <v>934</v>
      </c>
      <c r="K139" s="34" t="s">
        <v>216</v>
      </c>
      <c r="L139" s="31" t="s">
        <v>997</v>
      </c>
      <c r="M139" s="31" t="s">
        <v>998</v>
      </c>
      <c r="N139" s="31" t="s">
        <v>999</v>
      </c>
      <c r="O139" s="31" t="s">
        <v>938</v>
      </c>
    </row>
    <row r="140" spans="1:15" x14ac:dyDescent="0.25">
      <c r="A140" s="31" t="s">
        <v>212</v>
      </c>
      <c r="B140" s="31">
        <v>25</v>
      </c>
      <c r="C140" s="32" t="s">
        <v>931</v>
      </c>
      <c r="D140" s="32" t="s">
        <v>931</v>
      </c>
      <c r="E140" s="32" t="s">
        <v>853</v>
      </c>
      <c r="F140" s="32" t="s">
        <v>552</v>
      </c>
      <c r="G140" s="33">
        <v>1000</v>
      </c>
      <c r="H140" s="32" t="s">
        <v>70</v>
      </c>
      <c r="I140" s="31" t="s">
        <v>977</v>
      </c>
      <c r="J140" s="31" t="s">
        <v>934</v>
      </c>
      <c r="K140" s="34" t="s">
        <v>215</v>
      </c>
      <c r="L140" s="31" t="s">
        <v>1000</v>
      </c>
      <c r="M140" s="31" t="s">
        <v>1001</v>
      </c>
      <c r="N140" s="31" t="s">
        <v>999</v>
      </c>
      <c r="O140" s="31" t="s">
        <v>938</v>
      </c>
    </row>
    <row r="141" spans="1:15" x14ac:dyDescent="0.25">
      <c r="A141" s="31" t="s">
        <v>212</v>
      </c>
      <c r="B141" s="31">
        <v>25</v>
      </c>
      <c r="C141" s="32" t="s">
        <v>931</v>
      </c>
      <c r="D141" s="32" t="s">
        <v>931</v>
      </c>
      <c r="E141" s="32" t="s">
        <v>932</v>
      </c>
      <c r="F141" s="32" t="s">
        <v>552</v>
      </c>
      <c r="G141" s="33">
        <v>1000</v>
      </c>
      <c r="H141" s="32" t="s">
        <v>70</v>
      </c>
      <c r="I141" s="31" t="s">
        <v>1002</v>
      </c>
      <c r="J141" s="31" t="s">
        <v>934</v>
      </c>
      <c r="K141" s="34" t="s">
        <v>214</v>
      </c>
      <c r="L141" s="31" t="s">
        <v>1003</v>
      </c>
      <c r="M141" s="31" t="s">
        <v>1004</v>
      </c>
      <c r="N141" s="31" t="s">
        <v>937</v>
      </c>
      <c r="O141" s="31" t="s">
        <v>938</v>
      </c>
    </row>
    <row r="142" spans="1:15" x14ac:dyDescent="0.25">
      <c r="A142" s="31" t="s">
        <v>212</v>
      </c>
      <c r="B142" s="31">
        <v>25</v>
      </c>
      <c r="C142" s="32" t="s">
        <v>931</v>
      </c>
      <c r="D142" s="32" t="s">
        <v>931</v>
      </c>
      <c r="E142" s="32" t="s">
        <v>932</v>
      </c>
      <c r="F142" s="32" t="s">
        <v>552</v>
      </c>
      <c r="G142" s="33">
        <v>500</v>
      </c>
      <c r="H142" s="32" t="s">
        <v>70</v>
      </c>
      <c r="I142" s="31" t="s">
        <v>1002</v>
      </c>
      <c r="J142" s="31" t="s">
        <v>934</v>
      </c>
      <c r="K142" s="34" t="s">
        <v>213</v>
      </c>
      <c r="L142" s="31" t="s">
        <v>1005</v>
      </c>
      <c r="M142" s="31" t="s">
        <v>1006</v>
      </c>
      <c r="N142" s="31" t="s">
        <v>937</v>
      </c>
      <c r="O142" s="31" t="s">
        <v>938</v>
      </c>
    </row>
    <row r="143" spans="1:15" x14ac:dyDescent="0.25">
      <c r="A143" s="31" t="s">
        <v>360</v>
      </c>
      <c r="B143" s="31">
        <v>26</v>
      </c>
      <c r="C143" s="32" t="s">
        <v>1007</v>
      </c>
      <c r="D143" s="32" t="s">
        <v>1008</v>
      </c>
      <c r="E143" s="32" t="s">
        <v>932</v>
      </c>
      <c r="F143" s="32" t="s">
        <v>552</v>
      </c>
      <c r="G143" s="33">
        <v>375</v>
      </c>
      <c r="H143" s="32" t="s">
        <v>70</v>
      </c>
      <c r="I143" s="31" t="s">
        <v>1009</v>
      </c>
      <c r="J143" s="31" t="s">
        <v>934</v>
      </c>
      <c r="K143" s="34" t="s">
        <v>363</v>
      </c>
      <c r="L143" s="31" t="s">
        <v>1010</v>
      </c>
      <c r="M143" s="31" t="s">
        <v>1011</v>
      </c>
      <c r="N143" s="31" t="s">
        <v>1012</v>
      </c>
      <c r="O143" s="31" t="s">
        <v>1013</v>
      </c>
    </row>
    <row r="144" spans="1:15" x14ac:dyDescent="0.25">
      <c r="A144" s="31" t="s">
        <v>360</v>
      </c>
      <c r="B144" s="31">
        <v>26</v>
      </c>
      <c r="C144" s="32" t="s">
        <v>1007</v>
      </c>
      <c r="D144" s="32" t="s">
        <v>1008</v>
      </c>
      <c r="E144" s="32" t="s">
        <v>932</v>
      </c>
      <c r="F144" s="32" t="s">
        <v>552</v>
      </c>
      <c r="G144" s="33">
        <v>500</v>
      </c>
      <c r="H144" s="32" t="s">
        <v>70</v>
      </c>
      <c r="I144" s="31" t="s">
        <v>1009</v>
      </c>
      <c r="J144" s="31" t="s">
        <v>934</v>
      </c>
      <c r="K144" s="34" t="s">
        <v>362</v>
      </c>
      <c r="L144" s="31" t="s">
        <v>1014</v>
      </c>
      <c r="M144" s="31" t="s">
        <v>1015</v>
      </c>
      <c r="N144" s="31" t="s">
        <v>1012</v>
      </c>
      <c r="O144" s="31" t="s">
        <v>1013</v>
      </c>
    </row>
    <row r="145" spans="1:15" x14ac:dyDescent="0.25">
      <c r="A145" s="31" t="s">
        <v>360</v>
      </c>
      <c r="B145" s="31">
        <v>26</v>
      </c>
      <c r="C145" s="32" t="s">
        <v>1007</v>
      </c>
      <c r="D145" s="32" t="s">
        <v>1008</v>
      </c>
      <c r="E145" s="32" t="s">
        <v>932</v>
      </c>
      <c r="F145" s="32" t="s">
        <v>552</v>
      </c>
      <c r="G145" s="33">
        <v>750</v>
      </c>
      <c r="H145" s="32" t="s">
        <v>70</v>
      </c>
      <c r="I145" s="31" t="s">
        <v>1009</v>
      </c>
      <c r="J145" s="31" t="s">
        <v>934</v>
      </c>
      <c r="K145" s="34" t="s">
        <v>361</v>
      </c>
      <c r="L145" s="31" t="s">
        <v>1016</v>
      </c>
      <c r="M145" s="31" t="s">
        <v>1017</v>
      </c>
      <c r="N145" s="31" t="s">
        <v>1012</v>
      </c>
      <c r="O145" s="31" t="s">
        <v>1013</v>
      </c>
    </row>
    <row r="146" spans="1:15" x14ac:dyDescent="0.25">
      <c r="A146" s="31" t="s">
        <v>325</v>
      </c>
      <c r="B146" s="31">
        <v>27</v>
      </c>
      <c r="C146" s="32" t="s">
        <v>1008</v>
      </c>
      <c r="D146" s="32" t="s">
        <v>1008</v>
      </c>
      <c r="E146" s="32" t="s">
        <v>932</v>
      </c>
      <c r="F146" s="32" t="s">
        <v>552</v>
      </c>
      <c r="G146" s="33">
        <v>375</v>
      </c>
      <c r="H146" s="32" t="s">
        <v>70</v>
      </c>
      <c r="I146" s="31" t="s">
        <v>1018</v>
      </c>
      <c r="J146" s="31" t="s">
        <v>934</v>
      </c>
      <c r="K146" s="34" t="s">
        <v>339</v>
      </c>
      <c r="L146" s="31" t="s">
        <v>1019</v>
      </c>
      <c r="M146" s="31" t="s">
        <v>1020</v>
      </c>
      <c r="N146" s="31" t="s">
        <v>1012</v>
      </c>
      <c r="O146" s="31" t="s">
        <v>1013</v>
      </c>
    </row>
    <row r="147" spans="1:15" x14ac:dyDescent="0.25">
      <c r="A147" s="31" t="s">
        <v>325</v>
      </c>
      <c r="B147" s="31">
        <v>27</v>
      </c>
      <c r="C147" s="32" t="s">
        <v>1008</v>
      </c>
      <c r="D147" s="32" t="s">
        <v>1008</v>
      </c>
      <c r="E147" s="32" t="s">
        <v>932</v>
      </c>
      <c r="F147" s="32" t="s">
        <v>552</v>
      </c>
      <c r="G147" s="33">
        <v>500</v>
      </c>
      <c r="H147" s="32" t="s">
        <v>70</v>
      </c>
      <c r="I147" s="31" t="s">
        <v>1018</v>
      </c>
      <c r="J147" s="31" t="s">
        <v>934</v>
      </c>
      <c r="K147" s="34" t="s">
        <v>338</v>
      </c>
      <c r="L147" s="31" t="s">
        <v>1021</v>
      </c>
      <c r="M147" s="31" t="s">
        <v>1022</v>
      </c>
      <c r="N147" s="31" t="s">
        <v>1012</v>
      </c>
      <c r="O147" s="31" t="s">
        <v>1013</v>
      </c>
    </row>
    <row r="148" spans="1:15" x14ac:dyDescent="0.25">
      <c r="A148" s="31" t="s">
        <v>325</v>
      </c>
      <c r="B148" s="31">
        <v>27</v>
      </c>
      <c r="C148" s="32" t="s">
        <v>1008</v>
      </c>
      <c r="D148" s="32" t="s">
        <v>1008</v>
      </c>
      <c r="E148" s="32" t="s">
        <v>932</v>
      </c>
      <c r="F148" s="32" t="s">
        <v>552</v>
      </c>
      <c r="G148" s="33">
        <v>750</v>
      </c>
      <c r="H148" s="32" t="s">
        <v>70</v>
      </c>
      <c r="I148" s="31" t="s">
        <v>1018</v>
      </c>
      <c r="J148" s="31" t="s">
        <v>934</v>
      </c>
      <c r="K148" s="34" t="s">
        <v>337</v>
      </c>
      <c r="L148" s="31" t="s">
        <v>1023</v>
      </c>
      <c r="M148" s="31" t="s">
        <v>1024</v>
      </c>
      <c r="N148" s="31" t="s">
        <v>1012</v>
      </c>
      <c r="O148" s="31" t="s">
        <v>1013</v>
      </c>
    </row>
    <row r="149" spans="1:15" x14ac:dyDescent="0.25">
      <c r="A149" s="31" t="s">
        <v>325</v>
      </c>
      <c r="B149" s="31">
        <v>27</v>
      </c>
      <c r="C149" s="32" t="s">
        <v>1008</v>
      </c>
      <c r="D149" s="32" t="s">
        <v>1008</v>
      </c>
      <c r="E149" s="32" t="s">
        <v>932</v>
      </c>
      <c r="F149" s="32" t="s">
        <v>552</v>
      </c>
      <c r="G149" s="33">
        <v>220</v>
      </c>
      <c r="H149" s="32" t="s">
        <v>70</v>
      </c>
      <c r="I149" s="31" t="s">
        <v>1025</v>
      </c>
      <c r="J149" s="31" t="s">
        <v>934</v>
      </c>
      <c r="K149" s="34" t="s">
        <v>335</v>
      </c>
      <c r="L149" s="31" t="s">
        <v>1026</v>
      </c>
      <c r="M149" s="31" t="s">
        <v>1027</v>
      </c>
      <c r="N149" s="31" t="s">
        <v>1028</v>
      </c>
      <c r="O149" s="31" t="s">
        <v>128</v>
      </c>
    </row>
    <row r="150" spans="1:15" x14ac:dyDescent="0.25">
      <c r="A150" s="31" t="s">
        <v>325</v>
      </c>
      <c r="B150" s="31">
        <v>27</v>
      </c>
      <c r="C150" s="32" t="s">
        <v>1008</v>
      </c>
      <c r="D150" s="32" t="s">
        <v>1008</v>
      </c>
      <c r="E150" s="32" t="s">
        <v>932</v>
      </c>
      <c r="F150" s="32" t="s">
        <v>552</v>
      </c>
      <c r="G150" s="33">
        <v>375</v>
      </c>
      <c r="H150" s="32" t="s">
        <v>70</v>
      </c>
      <c r="I150" s="31" t="s">
        <v>957</v>
      </c>
      <c r="J150" s="31" t="s">
        <v>934</v>
      </c>
      <c r="K150" s="34" t="s">
        <v>334</v>
      </c>
      <c r="L150" s="31" t="s">
        <v>1029</v>
      </c>
      <c r="M150" s="31" t="s">
        <v>1030</v>
      </c>
      <c r="N150" s="31" t="s">
        <v>1031</v>
      </c>
      <c r="O150" s="31" t="s">
        <v>1013</v>
      </c>
    </row>
    <row r="151" spans="1:15" x14ac:dyDescent="0.25">
      <c r="A151" s="31" t="s">
        <v>325</v>
      </c>
      <c r="B151" s="31">
        <v>27</v>
      </c>
      <c r="C151" s="32" t="s">
        <v>1008</v>
      </c>
      <c r="D151" s="32" t="s">
        <v>1008</v>
      </c>
      <c r="E151" s="32" t="s">
        <v>932</v>
      </c>
      <c r="F151" s="32" t="s">
        <v>552</v>
      </c>
      <c r="G151" s="33">
        <v>500</v>
      </c>
      <c r="H151" s="32" t="s">
        <v>70</v>
      </c>
      <c r="I151" s="31" t="s">
        <v>957</v>
      </c>
      <c r="J151" s="31" t="s">
        <v>934</v>
      </c>
      <c r="K151" s="34" t="s">
        <v>333</v>
      </c>
      <c r="L151" s="31" t="s">
        <v>1032</v>
      </c>
      <c r="M151" s="31" t="s">
        <v>1033</v>
      </c>
      <c r="N151" s="31" t="s">
        <v>1031</v>
      </c>
      <c r="O151" s="31" t="s">
        <v>1013</v>
      </c>
    </row>
    <row r="152" spans="1:15" x14ac:dyDescent="0.25">
      <c r="A152" s="31" t="s">
        <v>325</v>
      </c>
      <c r="B152" s="31">
        <v>27</v>
      </c>
      <c r="C152" s="32" t="s">
        <v>1008</v>
      </c>
      <c r="D152" s="32" t="s">
        <v>1008</v>
      </c>
      <c r="E152" s="32" t="s">
        <v>932</v>
      </c>
      <c r="F152" s="32" t="s">
        <v>552</v>
      </c>
      <c r="G152" s="33">
        <v>220</v>
      </c>
      <c r="H152" s="32" t="s">
        <v>70</v>
      </c>
      <c r="I152" s="31" t="s">
        <v>1034</v>
      </c>
      <c r="J152" s="31" t="s">
        <v>934</v>
      </c>
      <c r="K152" s="34" t="s">
        <v>332</v>
      </c>
      <c r="L152" s="31" t="s">
        <v>1035</v>
      </c>
      <c r="M152" s="31" t="s">
        <v>1036</v>
      </c>
      <c r="N152" s="31" t="s">
        <v>1037</v>
      </c>
      <c r="O152" s="31" t="s">
        <v>128</v>
      </c>
    </row>
    <row r="153" spans="1:15" x14ac:dyDescent="0.25">
      <c r="A153" s="31" t="s">
        <v>325</v>
      </c>
      <c r="B153" s="31">
        <v>27</v>
      </c>
      <c r="C153" s="32" t="s">
        <v>1008</v>
      </c>
      <c r="D153" s="32" t="s">
        <v>1008</v>
      </c>
      <c r="E153" s="32" t="s">
        <v>932</v>
      </c>
      <c r="F153" s="32" t="s">
        <v>552</v>
      </c>
      <c r="G153" s="33">
        <v>220</v>
      </c>
      <c r="H153" s="32" t="s">
        <v>70</v>
      </c>
      <c r="I153" s="31" t="s">
        <v>1034</v>
      </c>
      <c r="J153" s="31" t="s">
        <v>934</v>
      </c>
      <c r="K153" s="34" t="s">
        <v>331</v>
      </c>
      <c r="L153" s="31" t="s">
        <v>1038</v>
      </c>
      <c r="M153" s="31" t="s">
        <v>1039</v>
      </c>
      <c r="N153" s="31" t="s">
        <v>1028</v>
      </c>
      <c r="O153" s="31" t="s">
        <v>128</v>
      </c>
    </row>
    <row r="154" spans="1:15" x14ac:dyDescent="0.25">
      <c r="A154" s="31" t="s">
        <v>325</v>
      </c>
      <c r="B154" s="31">
        <v>27</v>
      </c>
      <c r="C154" s="32" t="s">
        <v>1008</v>
      </c>
      <c r="D154" s="32" t="s">
        <v>1008</v>
      </c>
      <c r="E154" s="32" t="s">
        <v>932</v>
      </c>
      <c r="F154" s="32" t="s">
        <v>552</v>
      </c>
      <c r="G154" s="33">
        <v>220</v>
      </c>
      <c r="H154" s="32" t="s">
        <v>70</v>
      </c>
      <c r="I154" s="31" t="s">
        <v>1034</v>
      </c>
      <c r="J154" s="31" t="s">
        <v>934</v>
      </c>
      <c r="K154" s="34" t="s">
        <v>330</v>
      </c>
      <c r="L154" s="31" t="s">
        <v>1040</v>
      </c>
      <c r="M154" s="31" t="s">
        <v>1041</v>
      </c>
      <c r="N154" s="31" t="s">
        <v>1028</v>
      </c>
      <c r="O154" s="31" t="s">
        <v>128</v>
      </c>
    </row>
    <row r="155" spans="1:15" x14ac:dyDescent="0.25">
      <c r="A155" s="31" t="s">
        <v>325</v>
      </c>
      <c r="B155" s="31">
        <v>27</v>
      </c>
      <c r="C155" s="32" t="s">
        <v>1008</v>
      </c>
      <c r="D155" s="32" t="s">
        <v>1008</v>
      </c>
      <c r="E155" s="32" t="s">
        <v>932</v>
      </c>
      <c r="F155" s="32" t="s">
        <v>552</v>
      </c>
      <c r="G155" s="33">
        <v>375</v>
      </c>
      <c r="H155" s="32" t="s">
        <v>70</v>
      </c>
      <c r="I155" s="31" t="s">
        <v>1042</v>
      </c>
      <c r="J155" s="31" t="s">
        <v>934</v>
      </c>
      <c r="K155" s="34" t="s">
        <v>327</v>
      </c>
      <c r="L155" s="31" t="s">
        <v>1043</v>
      </c>
      <c r="M155" s="31" t="s">
        <v>1044</v>
      </c>
      <c r="N155" s="31" t="s">
        <v>1012</v>
      </c>
      <c r="O155" s="31" t="s">
        <v>1013</v>
      </c>
    </row>
    <row r="156" spans="1:15" x14ac:dyDescent="0.25">
      <c r="A156" s="31" t="s">
        <v>455</v>
      </c>
      <c r="B156" s="31">
        <v>28</v>
      </c>
      <c r="C156" s="32" t="s">
        <v>1045</v>
      </c>
      <c r="D156" s="32" t="s">
        <v>1046</v>
      </c>
      <c r="E156" s="32" t="s">
        <v>932</v>
      </c>
      <c r="F156" s="32" t="s">
        <v>552</v>
      </c>
      <c r="G156" s="33">
        <v>65</v>
      </c>
      <c r="H156" s="32" t="s">
        <v>70</v>
      </c>
      <c r="I156" s="31" t="s">
        <v>583</v>
      </c>
      <c r="J156" s="31" t="s">
        <v>934</v>
      </c>
      <c r="K156" s="34" t="s">
        <v>470</v>
      </c>
      <c r="L156" s="31" t="s">
        <v>1047</v>
      </c>
      <c r="M156" s="31" t="s">
        <v>1048</v>
      </c>
      <c r="N156" s="31" t="s">
        <v>1049</v>
      </c>
      <c r="O156" s="31" t="s">
        <v>1050</v>
      </c>
    </row>
    <row r="157" spans="1:15" x14ac:dyDescent="0.25">
      <c r="A157" s="31" t="s">
        <v>455</v>
      </c>
      <c r="B157" s="31">
        <v>28</v>
      </c>
      <c r="C157" s="32" t="s">
        <v>1045</v>
      </c>
      <c r="D157" s="32" t="s">
        <v>1046</v>
      </c>
      <c r="E157" s="32" t="s">
        <v>932</v>
      </c>
      <c r="F157" s="32" t="s">
        <v>552</v>
      </c>
      <c r="G157" s="33">
        <v>65</v>
      </c>
      <c r="H157" s="32" t="s">
        <v>70</v>
      </c>
      <c r="I157" s="31" t="s">
        <v>583</v>
      </c>
      <c r="J157" s="31" t="s">
        <v>934</v>
      </c>
      <c r="K157" s="34" t="s">
        <v>469</v>
      </c>
      <c r="L157" s="31" t="s">
        <v>1051</v>
      </c>
      <c r="M157" s="31" t="s">
        <v>1052</v>
      </c>
      <c r="N157" s="31" t="s">
        <v>1049</v>
      </c>
      <c r="O157" s="31" t="s">
        <v>1050</v>
      </c>
    </row>
    <row r="158" spans="1:15" x14ac:dyDescent="0.25">
      <c r="A158" s="31" t="s">
        <v>455</v>
      </c>
      <c r="B158" s="31">
        <v>28</v>
      </c>
      <c r="C158" s="32" t="s">
        <v>1045</v>
      </c>
      <c r="D158" s="32" t="s">
        <v>1046</v>
      </c>
      <c r="E158" s="32" t="s">
        <v>932</v>
      </c>
      <c r="F158" s="32" t="s">
        <v>552</v>
      </c>
      <c r="G158" s="33">
        <v>115</v>
      </c>
      <c r="H158" s="32" t="s">
        <v>70</v>
      </c>
      <c r="I158" s="31" t="s">
        <v>583</v>
      </c>
      <c r="J158" s="31" t="s">
        <v>934</v>
      </c>
      <c r="K158" s="34" t="s">
        <v>467</v>
      </c>
      <c r="L158" s="31" t="s">
        <v>1053</v>
      </c>
      <c r="M158" s="31" t="s">
        <v>1054</v>
      </c>
      <c r="N158" s="31" t="s">
        <v>1049</v>
      </c>
      <c r="O158" s="31" t="s">
        <v>1050</v>
      </c>
    </row>
    <row r="159" spans="1:15" x14ac:dyDescent="0.25">
      <c r="A159" s="31" t="s">
        <v>455</v>
      </c>
      <c r="B159" s="31">
        <v>28</v>
      </c>
      <c r="C159" s="32" t="s">
        <v>1045</v>
      </c>
      <c r="D159" s="32" t="s">
        <v>1046</v>
      </c>
      <c r="E159" s="32" t="s">
        <v>932</v>
      </c>
      <c r="F159" s="32" t="s">
        <v>552</v>
      </c>
      <c r="G159" s="33">
        <v>115</v>
      </c>
      <c r="H159" s="32" t="s">
        <v>70</v>
      </c>
      <c r="I159" s="31" t="s">
        <v>583</v>
      </c>
      <c r="J159" s="31" t="s">
        <v>934</v>
      </c>
      <c r="K159" s="34" t="s">
        <v>466</v>
      </c>
      <c r="L159" s="31" t="s">
        <v>1055</v>
      </c>
      <c r="M159" s="31" t="s">
        <v>1056</v>
      </c>
      <c r="N159" s="31" t="s">
        <v>1049</v>
      </c>
      <c r="O159" s="31" t="s">
        <v>1050</v>
      </c>
    </row>
    <row r="160" spans="1:15" x14ac:dyDescent="0.25">
      <c r="A160" s="31" t="s">
        <v>455</v>
      </c>
      <c r="B160" s="31">
        <v>28</v>
      </c>
      <c r="C160" s="32" t="s">
        <v>1045</v>
      </c>
      <c r="D160" s="32" t="s">
        <v>1046</v>
      </c>
      <c r="E160" s="32" t="s">
        <v>932</v>
      </c>
      <c r="F160" s="32" t="s">
        <v>552</v>
      </c>
      <c r="G160" s="33">
        <v>55</v>
      </c>
      <c r="H160" s="32" t="s">
        <v>70</v>
      </c>
      <c r="I160" s="31" t="s">
        <v>583</v>
      </c>
      <c r="J160" s="31" t="s">
        <v>934</v>
      </c>
      <c r="K160" s="34" t="s">
        <v>464</v>
      </c>
      <c r="L160" s="31" t="s">
        <v>1057</v>
      </c>
      <c r="M160" s="31" t="s">
        <v>1058</v>
      </c>
      <c r="N160" s="31" t="s">
        <v>1049</v>
      </c>
      <c r="O160" s="31" t="s">
        <v>1050</v>
      </c>
    </row>
    <row r="161" spans="1:15" x14ac:dyDescent="0.25">
      <c r="A161" s="31" t="s">
        <v>455</v>
      </c>
      <c r="B161" s="31">
        <v>28</v>
      </c>
      <c r="C161" s="32" t="s">
        <v>1045</v>
      </c>
      <c r="D161" s="32" t="s">
        <v>1046</v>
      </c>
      <c r="E161" s="32" t="s">
        <v>932</v>
      </c>
      <c r="F161" s="32" t="s">
        <v>552</v>
      </c>
      <c r="G161" s="33">
        <v>55</v>
      </c>
      <c r="H161" s="32" t="s">
        <v>70</v>
      </c>
      <c r="I161" s="31" t="s">
        <v>583</v>
      </c>
      <c r="J161" s="31" t="s">
        <v>934</v>
      </c>
      <c r="K161" s="34" t="s">
        <v>463</v>
      </c>
      <c r="L161" s="31" t="s">
        <v>1059</v>
      </c>
      <c r="M161" s="31" t="s">
        <v>1060</v>
      </c>
      <c r="N161" s="31" t="s">
        <v>1049</v>
      </c>
      <c r="O161" s="31" t="s">
        <v>1050</v>
      </c>
    </row>
    <row r="162" spans="1:15" x14ac:dyDescent="0.25">
      <c r="A162" s="31" t="s">
        <v>455</v>
      </c>
      <c r="B162" s="31">
        <v>28</v>
      </c>
      <c r="C162" s="32" t="s">
        <v>1045</v>
      </c>
      <c r="D162" s="32" t="s">
        <v>1046</v>
      </c>
      <c r="E162" s="32" t="s">
        <v>932</v>
      </c>
      <c r="F162" s="32" t="s">
        <v>552</v>
      </c>
      <c r="G162" s="33">
        <v>80</v>
      </c>
      <c r="H162" s="32" t="s">
        <v>70</v>
      </c>
      <c r="I162" s="31" t="s">
        <v>583</v>
      </c>
      <c r="J162" s="31" t="s">
        <v>934</v>
      </c>
      <c r="K162" s="34" t="s">
        <v>461</v>
      </c>
      <c r="L162" s="31" t="s">
        <v>1061</v>
      </c>
      <c r="M162" s="31" t="s">
        <v>1062</v>
      </c>
      <c r="N162" s="31" t="s">
        <v>1049</v>
      </c>
      <c r="O162" s="31" t="s">
        <v>1050</v>
      </c>
    </row>
    <row r="163" spans="1:15" x14ac:dyDescent="0.25">
      <c r="A163" s="31" t="s">
        <v>455</v>
      </c>
      <c r="B163" s="31">
        <v>28</v>
      </c>
      <c r="C163" s="32" t="s">
        <v>1045</v>
      </c>
      <c r="D163" s="32" t="s">
        <v>1046</v>
      </c>
      <c r="E163" s="32" t="s">
        <v>932</v>
      </c>
      <c r="F163" s="32" t="s">
        <v>552</v>
      </c>
      <c r="G163" s="33">
        <v>80</v>
      </c>
      <c r="H163" s="32" t="s">
        <v>70</v>
      </c>
      <c r="I163" s="31" t="s">
        <v>583</v>
      </c>
      <c r="J163" s="31" t="s">
        <v>934</v>
      </c>
      <c r="K163" s="34" t="s">
        <v>460</v>
      </c>
      <c r="L163" s="31" t="s">
        <v>1063</v>
      </c>
      <c r="M163" s="31" t="s">
        <v>1064</v>
      </c>
      <c r="N163" s="31" t="s">
        <v>1049</v>
      </c>
      <c r="O163" s="31" t="s">
        <v>1050</v>
      </c>
    </row>
    <row r="164" spans="1:15" x14ac:dyDescent="0.25">
      <c r="A164" s="31" t="s">
        <v>455</v>
      </c>
      <c r="B164" s="31">
        <v>28</v>
      </c>
      <c r="C164" s="32" t="s">
        <v>1045</v>
      </c>
      <c r="D164" s="32" t="s">
        <v>1046</v>
      </c>
      <c r="E164" s="32" t="s">
        <v>932</v>
      </c>
      <c r="F164" s="32" t="s">
        <v>552</v>
      </c>
      <c r="G164" s="33">
        <v>105</v>
      </c>
      <c r="H164" s="32" t="s">
        <v>70</v>
      </c>
      <c r="I164" s="31" t="s">
        <v>583</v>
      </c>
      <c r="J164" s="31" t="s">
        <v>934</v>
      </c>
      <c r="K164" s="34" t="s">
        <v>459</v>
      </c>
      <c r="L164" s="31" t="s">
        <v>1065</v>
      </c>
      <c r="M164" s="31" t="s">
        <v>1066</v>
      </c>
      <c r="N164" s="31" t="s">
        <v>1049</v>
      </c>
      <c r="O164" s="31" t="s">
        <v>1050</v>
      </c>
    </row>
    <row r="165" spans="1:15" x14ac:dyDescent="0.25">
      <c r="A165" s="31" t="s">
        <v>455</v>
      </c>
      <c r="B165" s="31">
        <v>28</v>
      </c>
      <c r="C165" s="32" t="s">
        <v>1045</v>
      </c>
      <c r="D165" s="32" t="s">
        <v>1046</v>
      </c>
      <c r="E165" s="32" t="s">
        <v>932</v>
      </c>
      <c r="F165" s="32" t="s">
        <v>552</v>
      </c>
      <c r="G165" s="33">
        <v>105</v>
      </c>
      <c r="H165" s="32" t="s">
        <v>70</v>
      </c>
      <c r="I165" s="31" t="s">
        <v>583</v>
      </c>
      <c r="J165" s="31" t="s">
        <v>934</v>
      </c>
      <c r="K165" s="34" t="s">
        <v>457</v>
      </c>
      <c r="L165" s="31" t="s">
        <v>1067</v>
      </c>
      <c r="M165" s="31" t="s">
        <v>1068</v>
      </c>
      <c r="N165" s="31" t="s">
        <v>1049</v>
      </c>
      <c r="O165" s="31" t="s">
        <v>1050</v>
      </c>
    </row>
    <row r="166" spans="1:15" x14ac:dyDescent="0.25">
      <c r="A166" s="31" t="s">
        <v>317</v>
      </c>
      <c r="B166" s="31">
        <v>29</v>
      </c>
      <c r="C166" s="32" t="s">
        <v>1069</v>
      </c>
      <c r="D166" s="32" t="s">
        <v>1070</v>
      </c>
      <c r="E166" s="32" t="s">
        <v>870</v>
      </c>
      <c r="I166" s="31" t="s">
        <v>1071</v>
      </c>
      <c r="J166" s="31" t="s">
        <v>1072</v>
      </c>
      <c r="K166" s="34" t="s">
        <v>318</v>
      </c>
      <c r="L166" s="31" t="s">
        <v>1073</v>
      </c>
      <c r="M166" s="31" t="s">
        <v>1074</v>
      </c>
      <c r="N166" s="31" t="s">
        <v>1075</v>
      </c>
      <c r="O166" s="31" t="s">
        <v>128</v>
      </c>
    </row>
    <row r="167" spans="1:15" x14ac:dyDescent="0.25">
      <c r="A167" s="31" t="s">
        <v>351</v>
      </c>
      <c r="B167" s="31">
        <v>30</v>
      </c>
      <c r="C167" s="32" t="s">
        <v>1076</v>
      </c>
      <c r="D167" s="32" t="s">
        <v>1070</v>
      </c>
      <c r="E167" s="32" t="s">
        <v>597</v>
      </c>
      <c r="F167" s="32" t="s">
        <v>582</v>
      </c>
      <c r="G167" s="33">
        <v>38.799999999999997</v>
      </c>
      <c r="H167" s="32" t="s">
        <v>171</v>
      </c>
      <c r="I167" s="31" t="s">
        <v>1077</v>
      </c>
      <c r="J167" s="31" t="s">
        <v>1072</v>
      </c>
      <c r="K167" s="34" t="s">
        <v>353</v>
      </c>
      <c r="L167" s="31" t="s">
        <v>1078</v>
      </c>
      <c r="M167" s="31" t="s">
        <v>1079</v>
      </c>
      <c r="N167" s="31" t="s">
        <v>128</v>
      </c>
      <c r="O167" s="31" t="s">
        <v>1080</v>
      </c>
    </row>
    <row r="168" spans="1:15" x14ac:dyDescent="0.25">
      <c r="A168" s="31" t="s">
        <v>320</v>
      </c>
      <c r="B168" s="31">
        <v>31</v>
      </c>
      <c r="C168" s="32" t="s">
        <v>1081</v>
      </c>
      <c r="D168" s="32" t="s">
        <v>1070</v>
      </c>
      <c r="E168" s="32" t="s">
        <v>597</v>
      </c>
      <c r="F168" s="32" t="s">
        <v>582</v>
      </c>
      <c r="G168" s="33">
        <v>41.2</v>
      </c>
      <c r="H168" s="32" t="s">
        <v>171</v>
      </c>
      <c r="I168" s="31" t="s">
        <v>1077</v>
      </c>
      <c r="J168" s="31" t="s">
        <v>1072</v>
      </c>
      <c r="K168" s="34" t="s">
        <v>324</v>
      </c>
      <c r="L168" s="31" t="s">
        <v>1082</v>
      </c>
      <c r="M168" s="31" t="s">
        <v>1083</v>
      </c>
      <c r="N168" s="31" t="s">
        <v>128</v>
      </c>
      <c r="O168" s="31" t="s">
        <v>1080</v>
      </c>
    </row>
    <row r="169" spans="1:15" x14ac:dyDescent="0.25">
      <c r="A169" s="31" t="s">
        <v>320</v>
      </c>
      <c r="B169" s="31">
        <v>31</v>
      </c>
      <c r="C169" s="32" t="s">
        <v>1081</v>
      </c>
      <c r="D169" s="32" t="s">
        <v>1070</v>
      </c>
      <c r="E169" s="32" t="s">
        <v>597</v>
      </c>
      <c r="F169" s="32" t="s">
        <v>582</v>
      </c>
      <c r="G169" s="33">
        <v>41.2</v>
      </c>
      <c r="H169" s="32" t="s">
        <v>171</v>
      </c>
      <c r="I169" s="31" t="s">
        <v>1077</v>
      </c>
      <c r="J169" s="31" t="s">
        <v>1072</v>
      </c>
      <c r="K169" s="34" t="s">
        <v>322</v>
      </c>
      <c r="L169" s="31" t="s">
        <v>1084</v>
      </c>
      <c r="M169" s="31" t="s">
        <v>1085</v>
      </c>
      <c r="N169" s="31" t="s">
        <v>128</v>
      </c>
      <c r="O169" s="31" t="s">
        <v>1080</v>
      </c>
    </row>
    <row r="170" spans="1:15" x14ac:dyDescent="0.25">
      <c r="A170" s="31" t="s">
        <v>471</v>
      </c>
      <c r="B170" s="31">
        <v>32</v>
      </c>
      <c r="C170" s="32" t="s">
        <v>1086</v>
      </c>
      <c r="D170" s="32" t="s">
        <v>1087</v>
      </c>
      <c r="E170" s="32" t="s">
        <v>870</v>
      </c>
      <c r="I170" s="31" t="s">
        <v>1088</v>
      </c>
      <c r="J170" s="31" t="s">
        <v>1072</v>
      </c>
      <c r="K170" s="34" t="s">
        <v>474</v>
      </c>
      <c r="L170" s="31" t="s">
        <v>1089</v>
      </c>
      <c r="M170" s="31" t="s">
        <v>1090</v>
      </c>
      <c r="N170" s="31" t="s">
        <v>1091</v>
      </c>
      <c r="O170" s="31" t="s">
        <v>128</v>
      </c>
    </row>
    <row r="171" spans="1:15" x14ac:dyDescent="0.25">
      <c r="A171" s="31" t="s">
        <v>471</v>
      </c>
      <c r="B171" s="31">
        <v>32</v>
      </c>
      <c r="C171" s="32" t="s">
        <v>1086</v>
      </c>
      <c r="D171" s="32" t="s">
        <v>1087</v>
      </c>
      <c r="E171" s="32" t="s">
        <v>870</v>
      </c>
      <c r="I171" s="31" t="s">
        <v>1088</v>
      </c>
      <c r="J171" s="31" t="s">
        <v>1072</v>
      </c>
      <c r="K171" s="34" t="s">
        <v>472</v>
      </c>
      <c r="L171" s="31" t="s">
        <v>1092</v>
      </c>
      <c r="M171" s="31" t="s">
        <v>1093</v>
      </c>
      <c r="N171" s="31" t="s">
        <v>1091</v>
      </c>
      <c r="O171" s="31" t="s">
        <v>128</v>
      </c>
    </row>
    <row r="172" spans="1:15" x14ac:dyDescent="0.25">
      <c r="A172" s="31" t="s">
        <v>518</v>
      </c>
      <c r="B172" s="31">
        <v>33</v>
      </c>
      <c r="C172" s="32" t="s">
        <v>1094</v>
      </c>
      <c r="D172" s="32" t="s">
        <v>1095</v>
      </c>
      <c r="E172" s="32" t="s">
        <v>757</v>
      </c>
      <c r="F172" s="32" t="s">
        <v>552</v>
      </c>
      <c r="G172" s="33">
        <v>35</v>
      </c>
      <c r="H172" s="32" t="s">
        <v>70</v>
      </c>
      <c r="I172" s="31" t="s">
        <v>1096</v>
      </c>
      <c r="J172" s="31" t="s">
        <v>1072</v>
      </c>
      <c r="K172" s="34" t="s">
        <v>523</v>
      </c>
      <c r="L172" s="31" t="s">
        <v>1097</v>
      </c>
      <c r="M172" s="31" t="s">
        <v>1098</v>
      </c>
      <c r="N172" s="31" t="s">
        <v>1099</v>
      </c>
      <c r="O172" s="31" t="s">
        <v>908</v>
      </c>
    </row>
    <row r="173" spans="1:15" x14ac:dyDescent="0.25">
      <c r="A173" s="31" t="s">
        <v>518</v>
      </c>
      <c r="B173" s="31">
        <v>33</v>
      </c>
      <c r="C173" s="32" t="s">
        <v>1094</v>
      </c>
      <c r="D173" s="32" t="s">
        <v>1095</v>
      </c>
      <c r="E173" s="32" t="s">
        <v>757</v>
      </c>
      <c r="F173" s="32" t="s">
        <v>552</v>
      </c>
      <c r="G173" s="33">
        <v>35</v>
      </c>
      <c r="H173" s="32" t="s">
        <v>70</v>
      </c>
      <c r="I173" s="31" t="s">
        <v>1096</v>
      </c>
      <c r="J173" s="31" t="s">
        <v>1072</v>
      </c>
      <c r="K173" s="34" t="s">
        <v>522</v>
      </c>
      <c r="L173" s="31" t="s">
        <v>1100</v>
      </c>
      <c r="M173" s="31" t="s">
        <v>1101</v>
      </c>
      <c r="N173" s="31" t="s">
        <v>1099</v>
      </c>
      <c r="O173" s="31" t="s">
        <v>908</v>
      </c>
    </row>
    <row r="174" spans="1:15" x14ac:dyDescent="0.25">
      <c r="A174" s="31" t="s">
        <v>518</v>
      </c>
      <c r="B174" s="31">
        <v>33</v>
      </c>
      <c r="C174" s="32" t="s">
        <v>1094</v>
      </c>
      <c r="D174" s="32" t="s">
        <v>1095</v>
      </c>
      <c r="E174" s="32" t="s">
        <v>757</v>
      </c>
      <c r="F174" s="32" t="s">
        <v>552</v>
      </c>
      <c r="G174" s="33">
        <v>35</v>
      </c>
      <c r="H174" s="32" t="s">
        <v>70</v>
      </c>
      <c r="I174" s="31" t="s">
        <v>1096</v>
      </c>
      <c r="J174" s="31" t="s">
        <v>1072</v>
      </c>
      <c r="K174" s="34" t="s">
        <v>521</v>
      </c>
      <c r="L174" s="31" t="s">
        <v>1102</v>
      </c>
      <c r="M174" s="31" t="s">
        <v>1103</v>
      </c>
      <c r="N174" s="31" t="s">
        <v>1099</v>
      </c>
      <c r="O174" s="31" t="s">
        <v>908</v>
      </c>
    </row>
    <row r="175" spans="1:15" x14ac:dyDescent="0.25">
      <c r="A175" s="31" t="s">
        <v>518</v>
      </c>
      <c r="B175" s="31">
        <v>33</v>
      </c>
      <c r="C175" s="32" t="s">
        <v>1094</v>
      </c>
      <c r="D175" s="32" t="s">
        <v>1095</v>
      </c>
      <c r="E175" s="32" t="s">
        <v>757</v>
      </c>
      <c r="F175" s="32" t="s">
        <v>552</v>
      </c>
      <c r="G175" s="33">
        <v>35</v>
      </c>
      <c r="H175" s="32" t="s">
        <v>70</v>
      </c>
      <c r="I175" s="31" t="s">
        <v>1104</v>
      </c>
      <c r="J175" s="31" t="s">
        <v>1072</v>
      </c>
      <c r="K175" s="34" t="s">
        <v>520</v>
      </c>
      <c r="L175" s="31" t="s">
        <v>1105</v>
      </c>
      <c r="M175" s="31" t="s">
        <v>1106</v>
      </c>
      <c r="N175" s="31" t="s">
        <v>1099</v>
      </c>
      <c r="O175" s="31" t="s">
        <v>908</v>
      </c>
    </row>
    <row r="176" spans="1:15" x14ac:dyDescent="0.25">
      <c r="A176" s="31" t="s">
        <v>507</v>
      </c>
      <c r="B176" s="31">
        <v>34</v>
      </c>
      <c r="C176" s="32" t="s">
        <v>1107</v>
      </c>
      <c r="D176" s="32" t="s">
        <v>902</v>
      </c>
      <c r="E176" s="32" t="s">
        <v>1108</v>
      </c>
      <c r="F176" s="32" t="s">
        <v>552</v>
      </c>
      <c r="G176" s="33">
        <v>25</v>
      </c>
      <c r="H176" s="32" t="s">
        <v>70</v>
      </c>
      <c r="I176" s="31" t="s">
        <v>904</v>
      </c>
      <c r="J176" s="31" t="s">
        <v>1072</v>
      </c>
      <c r="K176" s="34" t="s">
        <v>512</v>
      </c>
      <c r="L176" s="31" t="s">
        <v>1109</v>
      </c>
      <c r="M176" s="31" t="s">
        <v>1110</v>
      </c>
      <c r="N176" s="31" t="s">
        <v>1111</v>
      </c>
      <c r="O176" s="31" t="s">
        <v>908</v>
      </c>
    </row>
    <row r="177" spans="1:15" x14ac:dyDescent="0.25">
      <c r="A177" s="31" t="s">
        <v>507</v>
      </c>
      <c r="B177" s="31">
        <v>34</v>
      </c>
      <c r="C177" s="32" t="s">
        <v>1107</v>
      </c>
      <c r="D177" s="32" t="s">
        <v>902</v>
      </c>
      <c r="E177" s="32" t="s">
        <v>1108</v>
      </c>
      <c r="F177" s="32" t="s">
        <v>552</v>
      </c>
      <c r="G177" s="33">
        <v>25</v>
      </c>
      <c r="H177" s="32" t="s">
        <v>70</v>
      </c>
      <c r="I177" s="31" t="s">
        <v>904</v>
      </c>
      <c r="J177" s="31" t="s">
        <v>1072</v>
      </c>
      <c r="K177" s="34" t="s">
        <v>511</v>
      </c>
      <c r="L177" s="31" t="s">
        <v>1112</v>
      </c>
      <c r="M177" s="31" t="s">
        <v>1113</v>
      </c>
      <c r="N177" s="31" t="s">
        <v>1111</v>
      </c>
      <c r="O177" s="31" t="s">
        <v>908</v>
      </c>
    </row>
    <row r="178" spans="1:15" x14ac:dyDescent="0.25">
      <c r="A178" s="31" t="s">
        <v>507</v>
      </c>
      <c r="B178" s="31">
        <v>34</v>
      </c>
      <c r="C178" s="32" t="s">
        <v>1107</v>
      </c>
      <c r="D178" s="32" t="s">
        <v>902</v>
      </c>
      <c r="E178" s="32" t="s">
        <v>1108</v>
      </c>
      <c r="F178" s="32" t="s">
        <v>552</v>
      </c>
      <c r="G178" s="33">
        <v>25</v>
      </c>
      <c r="H178" s="32" t="s">
        <v>70</v>
      </c>
      <c r="I178" s="31" t="s">
        <v>904</v>
      </c>
      <c r="J178" s="31" t="s">
        <v>1072</v>
      </c>
      <c r="K178" s="34" t="s">
        <v>509</v>
      </c>
      <c r="L178" s="31" t="s">
        <v>1114</v>
      </c>
      <c r="M178" s="31" t="s">
        <v>1115</v>
      </c>
      <c r="N178" s="31" t="s">
        <v>1111</v>
      </c>
      <c r="O178" s="31" t="s">
        <v>908</v>
      </c>
    </row>
    <row r="179" spans="1:15" x14ac:dyDescent="0.25">
      <c r="A179" s="31" t="s">
        <v>307</v>
      </c>
      <c r="B179" s="31">
        <v>35</v>
      </c>
      <c r="C179" s="32" t="s">
        <v>1116</v>
      </c>
      <c r="D179" s="32" t="s">
        <v>1116</v>
      </c>
      <c r="E179" s="32" t="s">
        <v>581</v>
      </c>
      <c r="F179" s="32" t="s">
        <v>552</v>
      </c>
      <c r="G179" s="33" t="s">
        <v>308</v>
      </c>
      <c r="H179" s="32" t="s">
        <v>309</v>
      </c>
      <c r="I179" s="31" t="s">
        <v>1117</v>
      </c>
      <c r="J179" s="31" t="s">
        <v>1072</v>
      </c>
      <c r="K179" s="34" t="s">
        <v>310</v>
      </c>
      <c r="L179" s="31" t="s">
        <v>1118</v>
      </c>
      <c r="M179" s="31" t="s">
        <v>1119</v>
      </c>
      <c r="N179" s="31" t="s">
        <v>1120</v>
      </c>
      <c r="O179" s="31" t="s">
        <v>1121</v>
      </c>
    </row>
    <row r="180" spans="1:15" x14ac:dyDescent="0.25">
      <c r="A180" s="31" t="s">
        <v>272</v>
      </c>
      <c r="B180" s="31">
        <v>36</v>
      </c>
      <c r="C180" s="32" t="s">
        <v>1116</v>
      </c>
      <c r="D180" s="32" t="s">
        <v>1116</v>
      </c>
      <c r="E180" s="32" t="s">
        <v>551</v>
      </c>
      <c r="F180" s="32" t="s">
        <v>552</v>
      </c>
      <c r="G180" s="33" t="s">
        <v>275</v>
      </c>
      <c r="H180" s="32" t="s">
        <v>153</v>
      </c>
      <c r="I180" s="31" t="s">
        <v>1122</v>
      </c>
      <c r="J180" s="31" t="s">
        <v>1072</v>
      </c>
      <c r="K180" s="34" t="s">
        <v>306</v>
      </c>
      <c r="L180" s="31" t="s">
        <v>1123</v>
      </c>
      <c r="M180" s="31" t="s">
        <v>1124</v>
      </c>
      <c r="N180" s="31" t="s">
        <v>1125</v>
      </c>
      <c r="O180" s="31" t="s">
        <v>1121</v>
      </c>
    </row>
    <row r="181" spans="1:15" x14ac:dyDescent="0.25">
      <c r="A181" s="31" t="s">
        <v>272</v>
      </c>
      <c r="B181" s="31">
        <v>36</v>
      </c>
      <c r="C181" s="32" t="s">
        <v>1116</v>
      </c>
      <c r="D181" s="32" t="s">
        <v>1116</v>
      </c>
      <c r="E181" s="32" t="s">
        <v>551</v>
      </c>
      <c r="F181" s="32" t="s">
        <v>552</v>
      </c>
      <c r="G181" s="33" t="s">
        <v>275</v>
      </c>
      <c r="H181" s="32" t="s">
        <v>153</v>
      </c>
      <c r="I181" s="31" t="s">
        <v>1122</v>
      </c>
      <c r="J181" s="31" t="s">
        <v>1072</v>
      </c>
      <c r="K181" s="34" t="s">
        <v>305</v>
      </c>
      <c r="L181" s="31" t="s">
        <v>1126</v>
      </c>
      <c r="M181" s="31" t="s">
        <v>1127</v>
      </c>
      <c r="N181" s="31" t="s">
        <v>1125</v>
      </c>
      <c r="O181" s="31" t="s">
        <v>1121</v>
      </c>
    </row>
    <row r="182" spans="1:15" x14ac:dyDescent="0.25">
      <c r="A182" s="31" t="s">
        <v>272</v>
      </c>
      <c r="B182" s="31">
        <v>36</v>
      </c>
      <c r="C182" s="32" t="s">
        <v>1116</v>
      </c>
      <c r="D182" s="32" t="s">
        <v>1116</v>
      </c>
      <c r="E182" s="32" t="s">
        <v>551</v>
      </c>
      <c r="F182" s="32" t="s">
        <v>552</v>
      </c>
      <c r="G182" s="33" t="s">
        <v>275</v>
      </c>
      <c r="H182" s="32" t="s">
        <v>153</v>
      </c>
      <c r="I182" s="31" t="s">
        <v>1122</v>
      </c>
      <c r="J182" s="31" t="s">
        <v>1072</v>
      </c>
      <c r="K182" s="34" t="s">
        <v>304</v>
      </c>
      <c r="L182" s="31" t="s">
        <v>1128</v>
      </c>
      <c r="M182" s="31" t="s">
        <v>1129</v>
      </c>
      <c r="N182" s="31" t="s">
        <v>1125</v>
      </c>
      <c r="O182" s="31" t="s">
        <v>1121</v>
      </c>
    </row>
    <row r="183" spans="1:15" x14ac:dyDescent="0.25">
      <c r="A183" s="31" t="s">
        <v>272</v>
      </c>
      <c r="B183" s="31">
        <v>36</v>
      </c>
      <c r="C183" s="32" t="s">
        <v>1116</v>
      </c>
      <c r="D183" s="32" t="s">
        <v>1116</v>
      </c>
      <c r="E183" s="32" t="s">
        <v>551</v>
      </c>
      <c r="F183" s="32" t="s">
        <v>552</v>
      </c>
      <c r="G183" s="33" t="s">
        <v>275</v>
      </c>
      <c r="H183" s="32" t="s">
        <v>153</v>
      </c>
      <c r="I183" s="31" t="s">
        <v>1122</v>
      </c>
      <c r="J183" s="31" t="s">
        <v>1072</v>
      </c>
      <c r="K183" s="34" t="s">
        <v>303</v>
      </c>
      <c r="L183" s="31" t="s">
        <v>1130</v>
      </c>
      <c r="M183" s="31" t="s">
        <v>1131</v>
      </c>
      <c r="N183" s="31" t="s">
        <v>1125</v>
      </c>
      <c r="O183" s="31" t="s">
        <v>1121</v>
      </c>
    </row>
    <row r="184" spans="1:15" x14ac:dyDescent="0.25">
      <c r="A184" s="31" t="s">
        <v>272</v>
      </c>
      <c r="B184" s="31">
        <v>36</v>
      </c>
      <c r="C184" s="32" t="s">
        <v>1116</v>
      </c>
      <c r="D184" s="32" t="s">
        <v>1116</v>
      </c>
      <c r="E184" s="32" t="s">
        <v>551</v>
      </c>
      <c r="F184" s="32" t="s">
        <v>552</v>
      </c>
      <c r="G184" s="33" t="s">
        <v>275</v>
      </c>
      <c r="H184" s="32" t="s">
        <v>153</v>
      </c>
      <c r="I184" s="31" t="s">
        <v>1132</v>
      </c>
      <c r="J184" s="31" t="s">
        <v>1072</v>
      </c>
      <c r="K184" s="34" t="s">
        <v>302</v>
      </c>
      <c r="L184" s="31" t="s">
        <v>1133</v>
      </c>
      <c r="M184" s="31" t="s">
        <v>1134</v>
      </c>
      <c r="N184" s="31" t="s">
        <v>1135</v>
      </c>
      <c r="O184" s="31" t="s">
        <v>1121</v>
      </c>
    </row>
    <row r="185" spans="1:15" x14ac:dyDescent="0.25">
      <c r="A185" s="31" t="s">
        <v>272</v>
      </c>
      <c r="B185" s="31">
        <v>36</v>
      </c>
      <c r="C185" s="32" t="s">
        <v>1116</v>
      </c>
      <c r="D185" s="32" t="s">
        <v>1116</v>
      </c>
      <c r="E185" s="32" t="s">
        <v>551</v>
      </c>
      <c r="F185" s="32" t="s">
        <v>552</v>
      </c>
      <c r="G185" s="33" t="s">
        <v>275</v>
      </c>
      <c r="H185" s="32" t="s">
        <v>153</v>
      </c>
      <c r="I185" s="31" t="s">
        <v>1132</v>
      </c>
      <c r="J185" s="31" t="s">
        <v>1072</v>
      </c>
      <c r="K185" s="34" t="s">
        <v>301</v>
      </c>
      <c r="L185" s="31" t="s">
        <v>1136</v>
      </c>
      <c r="M185" s="31" t="s">
        <v>1137</v>
      </c>
      <c r="N185" s="31" t="s">
        <v>1135</v>
      </c>
      <c r="O185" s="31" t="s">
        <v>1121</v>
      </c>
    </row>
    <row r="186" spans="1:15" x14ac:dyDescent="0.25">
      <c r="A186" s="31" t="s">
        <v>272</v>
      </c>
      <c r="B186" s="31">
        <v>36</v>
      </c>
      <c r="C186" s="32" t="s">
        <v>1116</v>
      </c>
      <c r="D186" s="32" t="s">
        <v>1116</v>
      </c>
      <c r="E186" s="32" t="s">
        <v>551</v>
      </c>
      <c r="F186" s="32" t="s">
        <v>552</v>
      </c>
      <c r="G186" s="33" t="s">
        <v>275</v>
      </c>
      <c r="H186" s="32" t="s">
        <v>153</v>
      </c>
      <c r="I186" s="31" t="s">
        <v>957</v>
      </c>
      <c r="J186" s="31" t="s">
        <v>1072</v>
      </c>
      <c r="K186" s="34" t="s">
        <v>300</v>
      </c>
      <c r="L186" s="31" t="s">
        <v>1138</v>
      </c>
      <c r="M186" s="31" t="s">
        <v>1139</v>
      </c>
      <c r="N186" s="31" t="s">
        <v>1140</v>
      </c>
      <c r="O186" s="31" t="s">
        <v>1121</v>
      </c>
    </row>
    <row r="187" spans="1:15" x14ac:dyDescent="0.25">
      <c r="A187" s="31" t="s">
        <v>272</v>
      </c>
      <c r="B187" s="31">
        <v>36</v>
      </c>
      <c r="C187" s="32" t="s">
        <v>1116</v>
      </c>
      <c r="D187" s="32" t="s">
        <v>1116</v>
      </c>
      <c r="E187" s="32" t="s">
        <v>551</v>
      </c>
      <c r="F187" s="32" t="s">
        <v>552</v>
      </c>
      <c r="G187" s="33" t="s">
        <v>275</v>
      </c>
      <c r="H187" s="32" t="s">
        <v>153</v>
      </c>
      <c r="I187" s="31" t="s">
        <v>1141</v>
      </c>
      <c r="J187" s="31" t="s">
        <v>1072</v>
      </c>
      <c r="K187" s="34" t="s">
        <v>299</v>
      </c>
      <c r="L187" s="31" t="s">
        <v>1142</v>
      </c>
      <c r="M187" s="31" t="s">
        <v>1143</v>
      </c>
      <c r="N187" s="31" t="s">
        <v>1144</v>
      </c>
      <c r="O187" s="31" t="s">
        <v>1121</v>
      </c>
    </row>
    <row r="188" spans="1:15" x14ac:dyDescent="0.25">
      <c r="A188" s="31" t="s">
        <v>272</v>
      </c>
      <c r="B188" s="31">
        <v>36</v>
      </c>
      <c r="C188" s="32" t="s">
        <v>1116</v>
      </c>
      <c r="D188" s="32" t="s">
        <v>1116</v>
      </c>
      <c r="E188" s="32" t="s">
        <v>551</v>
      </c>
      <c r="F188" s="32" t="s">
        <v>552</v>
      </c>
      <c r="G188" s="33" t="s">
        <v>275</v>
      </c>
      <c r="H188" s="32" t="s">
        <v>153</v>
      </c>
      <c r="I188" s="31" t="s">
        <v>1141</v>
      </c>
      <c r="J188" s="31" t="s">
        <v>1072</v>
      </c>
      <c r="K188" s="34" t="s">
        <v>298</v>
      </c>
      <c r="L188" s="31" t="s">
        <v>1145</v>
      </c>
      <c r="M188" s="31" t="s">
        <v>1146</v>
      </c>
      <c r="N188" s="31" t="s">
        <v>1144</v>
      </c>
      <c r="O188" s="31" t="s">
        <v>1121</v>
      </c>
    </row>
    <row r="189" spans="1:15" x14ac:dyDescent="0.25">
      <c r="A189" s="31" t="s">
        <v>272</v>
      </c>
      <c r="B189" s="31">
        <v>36</v>
      </c>
      <c r="C189" s="32" t="s">
        <v>1116</v>
      </c>
      <c r="D189" s="32" t="s">
        <v>1116</v>
      </c>
      <c r="E189" s="32" t="s">
        <v>551</v>
      </c>
      <c r="F189" s="32" t="s">
        <v>552</v>
      </c>
      <c r="G189" s="33" t="s">
        <v>275</v>
      </c>
      <c r="H189" s="32" t="s">
        <v>153</v>
      </c>
      <c r="I189" s="31" t="s">
        <v>1141</v>
      </c>
      <c r="J189" s="31" t="s">
        <v>1072</v>
      </c>
      <c r="K189" s="34" t="s">
        <v>297</v>
      </c>
      <c r="L189" s="31" t="s">
        <v>1147</v>
      </c>
      <c r="M189" s="31" t="s">
        <v>1148</v>
      </c>
      <c r="N189" s="31" t="s">
        <v>1144</v>
      </c>
      <c r="O189" s="31" t="s">
        <v>1121</v>
      </c>
    </row>
    <row r="190" spans="1:15" x14ac:dyDescent="0.25">
      <c r="A190" s="31" t="s">
        <v>272</v>
      </c>
      <c r="B190" s="31">
        <v>36</v>
      </c>
      <c r="C190" s="32" t="s">
        <v>1116</v>
      </c>
      <c r="D190" s="32" t="s">
        <v>1116</v>
      </c>
      <c r="E190" s="32" t="s">
        <v>551</v>
      </c>
      <c r="F190" s="32" t="s">
        <v>552</v>
      </c>
      <c r="G190" s="33" t="s">
        <v>275</v>
      </c>
      <c r="H190" s="32" t="s">
        <v>153</v>
      </c>
      <c r="I190" s="31" t="s">
        <v>1141</v>
      </c>
      <c r="J190" s="31" t="s">
        <v>1072</v>
      </c>
      <c r="K190" s="34" t="s">
        <v>296</v>
      </c>
      <c r="L190" s="31" t="s">
        <v>1149</v>
      </c>
      <c r="M190" s="31" t="s">
        <v>1150</v>
      </c>
      <c r="N190" s="31" t="s">
        <v>1144</v>
      </c>
      <c r="O190" s="31" t="s">
        <v>1121</v>
      </c>
    </row>
    <row r="191" spans="1:15" x14ac:dyDescent="0.25">
      <c r="A191" s="31" t="s">
        <v>272</v>
      </c>
      <c r="B191" s="31">
        <v>36</v>
      </c>
      <c r="C191" s="32" t="s">
        <v>1116</v>
      </c>
      <c r="D191" s="32" t="s">
        <v>1116</v>
      </c>
      <c r="E191" s="32" t="s">
        <v>551</v>
      </c>
      <c r="F191" s="32" t="s">
        <v>552</v>
      </c>
      <c r="G191" s="33" t="s">
        <v>275</v>
      </c>
      <c r="H191" s="32" t="s">
        <v>153</v>
      </c>
      <c r="I191" s="31" t="s">
        <v>1151</v>
      </c>
      <c r="J191" s="31" t="s">
        <v>1072</v>
      </c>
      <c r="K191" s="34" t="s">
        <v>295</v>
      </c>
      <c r="L191" s="31" t="s">
        <v>1152</v>
      </c>
      <c r="M191" s="31" t="s">
        <v>1153</v>
      </c>
      <c r="N191" s="31" t="s">
        <v>1154</v>
      </c>
      <c r="O191" s="31" t="s">
        <v>1121</v>
      </c>
    </row>
    <row r="192" spans="1:15" x14ac:dyDescent="0.25">
      <c r="A192" s="31" t="s">
        <v>272</v>
      </c>
      <c r="B192" s="31">
        <v>36</v>
      </c>
      <c r="C192" s="32" t="s">
        <v>1116</v>
      </c>
      <c r="D192" s="32" t="s">
        <v>1116</v>
      </c>
      <c r="E192" s="32" t="s">
        <v>551</v>
      </c>
      <c r="F192" s="32" t="s">
        <v>552</v>
      </c>
      <c r="G192" s="33" t="s">
        <v>275</v>
      </c>
      <c r="H192" s="32" t="s">
        <v>153</v>
      </c>
      <c r="I192" s="31" t="s">
        <v>1151</v>
      </c>
      <c r="J192" s="31" t="s">
        <v>1072</v>
      </c>
      <c r="K192" s="34" t="s">
        <v>294</v>
      </c>
      <c r="L192" s="31" t="s">
        <v>1155</v>
      </c>
      <c r="M192" s="31" t="s">
        <v>1156</v>
      </c>
      <c r="N192" s="31" t="s">
        <v>1154</v>
      </c>
      <c r="O192" s="31" t="s">
        <v>1121</v>
      </c>
    </row>
    <row r="193" spans="1:15" x14ac:dyDescent="0.25">
      <c r="A193" s="31" t="s">
        <v>272</v>
      </c>
      <c r="B193" s="31">
        <v>36</v>
      </c>
      <c r="C193" s="32" t="s">
        <v>1116</v>
      </c>
      <c r="D193" s="32" t="s">
        <v>1116</v>
      </c>
      <c r="E193" s="32" t="s">
        <v>551</v>
      </c>
      <c r="F193" s="32" t="s">
        <v>552</v>
      </c>
      <c r="G193" s="33" t="s">
        <v>275</v>
      </c>
      <c r="H193" s="32" t="s">
        <v>153</v>
      </c>
      <c r="I193" s="31" t="s">
        <v>1151</v>
      </c>
      <c r="J193" s="31" t="s">
        <v>1072</v>
      </c>
      <c r="K193" s="34" t="s">
        <v>293</v>
      </c>
      <c r="L193" s="31" t="s">
        <v>1157</v>
      </c>
      <c r="M193" s="31" t="s">
        <v>1158</v>
      </c>
      <c r="N193" s="31" t="s">
        <v>1154</v>
      </c>
      <c r="O193" s="31" t="s">
        <v>1121</v>
      </c>
    </row>
    <row r="194" spans="1:15" x14ac:dyDescent="0.25">
      <c r="A194" s="31" t="s">
        <v>272</v>
      </c>
      <c r="B194" s="31">
        <v>36</v>
      </c>
      <c r="C194" s="32" t="s">
        <v>1116</v>
      </c>
      <c r="D194" s="32" t="s">
        <v>1116</v>
      </c>
      <c r="E194" s="32" t="s">
        <v>551</v>
      </c>
      <c r="F194" s="32" t="s">
        <v>552</v>
      </c>
      <c r="G194" s="33" t="s">
        <v>275</v>
      </c>
      <c r="H194" s="32" t="s">
        <v>153</v>
      </c>
      <c r="I194" s="31" t="s">
        <v>1151</v>
      </c>
      <c r="J194" s="31" t="s">
        <v>1072</v>
      </c>
      <c r="K194" s="34" t="s">
        <v>292</v>
      </c>
      <c r="L194" s="31" t="s">
        <v>1159</v>
      </c>
      <c r="M194" s="31" t="s">
        <v>1160</v>
      </c>
      <c r="N194" s="31" t="s">
        <v>1154</v>
      </c>
      <c r="O194" s="31" t="s">
        <v>1121</v>
      </c>
    </row>
    <row r="195" spans="1:15" x14ac:dyDescent="0.25">
      <c r="A195" s="31" t="s">
        <v>272</v>
      </c>
      <c r="B195" s="31">
        <v>36</v>
      </c>
      <c r="C195" s="32" t="s">
        <v>1116</v>
      </c>
      <c r="D195" s="32" t="s">
        <v>1116</v>
      </c>
      <c r="E195" s="32" t="s">
        <v>551</v>
      </c>
      <c r="F195" s="32" t="s">
        <v>552</v>
      </c>
      <c r="G195" s="33" t="s">
        <v>275</v>
      </c>
      <c r="H195" s="32" t="s">
        <v>153</v>
      </c>
      <c r="I195" s="31" t="s">
        <v>1161</v>
      </c>
      <c r="J195" s="31" t="s">
        <v>1072</v>
      </c>
      <c r="K195" s="34" t="s">
        <v>291</v>
      </c>
      <c r="L195" s="31" t="s">
        <v>1162</v>
      </c>
      <c r="M195" s="31" t="s">
        <v>1163</v>
      </c>
      <c r="N195" s="31" t="s">
        <v>1164</v>
      </c>
      <c r="O195" s="31" t="s">
        <v>1121</v>
      </c>
    </row>
    <row r="196" spans="1:15" x14ac:dyDescent="0.25">
      <c r="A196" s="31" t="s">
        <v>272</v>
      </c>
      <c r="B196" s="31">
        <v>36</v>
      </c>
      <c r="C196" s="32" t="s">
        <v>1116</v>
      </c>
      <c r="D196" s="32" t="s">
        <v>1116</v>
      </c>
      <c r="E196" s="32" t="s">
        <v>551</v>
      </c>
      <c r="F196" s="32" t="s">
        <v>552</v>
      </c>
      <c r="G196" s="33" t="s">
        <v>275</v>
      </c>
      <c r="H196" s="32" t="s">
        <v>153</v>
      </c>
      <c r="I196" s="31" t="s">
        <v>1161</v>
      </c>
      <c r="J196" s="31" t="s">
        <v>1072</v>
      </c>
      <c r="K196" s="34" t="s">
        <v>290</v>
      </c>
      <c r="L196" s="31" t="s">
        <v>1165</v>
      </c>
      <c r="M196" s="31" t="s">
        <v>1166</v>
      </c>
      <c r="N196" s="31" t="s">
        <v>1164</v>
      </c>
      <c r="O196" s="31" t="s">
        <v>1121</v>
      </c>
    </row>
    <row r="197" spans="1:15" x14ac:dyDescent="0.25">
      <c r="A197" s="31" t="s">
        <v>272</v>
      </c>
      <c r="B197" s="31">
        <v>36</v>
      </c>
      <c r="C197" s="32" t="s">
        <v>1116</v>
      </c>
      <c r="D197" s="32" t="s">
        <v>1116</v>
      </c>
      <c r="E197" s="32" t="s">
        <v>551</v>
      </c>
      <c r="F197" s="32" t="s">
        <v>552</v>
      </c>
      <c r="G197" s="33" t="s">
        <v>275</v>
      </c>
      <c r="H197" s="32" t="s">
        <v>153</v>
      </c>
      <c r="I197" s="31" t="s">
        <v>1167</v>
      </c>
      <c r="J197" s="31" t="s">
        <v>1072</v>
      </c>
      <c r="K197" s="34" t="s">
        <v>289</v>
      </c>
      <c r="L197" s="31" t="s">
        <v>1168</v>
      </c>
      <c r="M197" s="31" t="s">
        <v>1169</v>
      </c>
      <c r="N197" s="31" t="s">
        <v>1170</v>
      </c>
      <c r="O197" s="31" t="s">
        <v>1121</v>
      </c>
    </row>
    <row r="198" spans="1:15" x14ac:dyDescent="0.25">
      <c r="A198" s="31" t="s">
        <v>272</v>
      </c>
      <c r="B198" s="31">
        <v>36</v>
      </c>
      <c r="C198" s="32" t="s">
        <v>1116</v>
      </c>
      <c r="D198" s="32" t="s">
        <v>1116</v>
      </c>
      <c r="E198" s="32" t="s">
        <v>551</v>
      </c>
      <c r="F198" s="32" t="s">
        <v>552</v>
      </c>
      <c r="G198" s="33" t="s">
        <v>275</v>
      </c>
      <c r="H198" s="32" t="s">
        <v>153</v>
      </c>
      <c r="I198" s="31" t="s">
        <v>1167</v>
      </c>
      <c r="J198" s="31" t="s">
        <v>1072</v>
      </c>
      <c r="K198" s="34" t="s">
        <v>288</v>
      </c>
      <c r="L198" s="31" t="s">
        <v>1171</v>
      </c>
      <c r="M198" s="31" t="s">
        <v>1172</v>
      </c>
      <c r="N198" s="31" t="s">
        <v>1170</v>
      </c>
      <c r="O198" s="31" t="s">
        <v>1121</v>
      </c>
    </row>
    <row r="199" spans="1:15" x14ac:dyDescent="0.25">
      <c r="A199" s="31" t="s">
        <v>272</v>
      </c>
      <c r="B199" s="31">
        <v>36</v>
      </c>
      <c r="C199" s="32" t="s">
        <v>1116</v>
      </c>
      <c r="D199" s="32" t="s">
        <v>1116</v>
      </c>
      <c r="E199" s="32" t="s">
        <v>551</v>
      </c>
      <c r="F199" s="32" t="s">
        <v>552</v>
      </c>
      <c r="G199" s="33" t="s">
        <v>275</v>
      </c>
      <c r="H199" s="32" t="s">
        <v>153</v>
      </c>
      <c r="I199" s="31" t="s">
        <v>1167</v>
      </c>
      <c r="J199" s="31" t="s">
        <v>1072</v>
      </c>
      <c r="K199" s="34" t="s">
        <v>287</v>
      </c>
      <c r="L199" s="31" t="s">
        <v>1173</v>
      </c>
      <c r="M199" s="31" t="s">
        <v>1174</v>
      </c>
      <c r="N199" s="31" t="s">
        <v>1170</v>
      </c>
      <c r="O199" s="31" t="s">
        <v>1121</v>
      </c>
    </row>
    <row r="200" spans="1:15" x14ac:dyDescent="0.25">
      <c r="A200" s="31" t="s">
        <v>272</v>
      </c>
      <c r="B200" s="31">
        <v>36</v>
      </c>
      <c r="C200" s="32" t="s">
        <v>1116</v>
      </c>
      <c r="D200" s="32" t="s">
        <v>1116</v>
      </c>
      <c r="E200" s="32" t="s">
        <v>551</v>
      </c>
      <c r="F200" s="32" t="s">
        <v>552</v>
      </c>
      <c r="G200" s="33" t="s">
        <v>275</v>
      </c>
      <c r="H200" s="32" t="s">
        <v>153</v>
      </c>
      <c r="I200" s="31" t="s">
        <v>1175</v>
      </c>
      <c r="J200" s="31" t="s">
        <v>1072</v>
      </c>
      <c r="K200" s="34" t="s">
        <v>286</v>
      </c>
      <c r="L200" s="31" t="s">
        <v>1176</v>
      </c>
      <c r="M200" s="31" t="s">
        <v>1177</v>
      </c>
      <c r="N200" s="31" t="s">
        <v>1178</v>
      </c>
      <c r="O200" s="31" t="s">
        <v>1121</v>
      </c>
    </row>
    <row r="201" spans="1:15" x14ac:dyDescent="0.25">
      <c r="A201" s="31" t="s">
        <v>272</v>
      </c>
      <c r="B201" s="31">
        <v>36</v>
      </c>
      <c r="C201" s="32" t="s">
        <v>1116</v>
      </c>
      <c r="D201" s="32" t="s">
        <v>1116</v>
      </c>
      <c r="E201" s="32" t="s">
        <v>551</v>
      </c>
      <c r="F201" s="32" t="s">
        <v>552</v>
      </c>
      <c r="G201" s="33" t="s">
        <v>275</v>
      </c>
      <c r="H201" s="32" t="s">
        <v>153</v>
      </c>
      <c r="I201" s="31" t="s">
        <v>1175</v>
      </c>
      <c r="J201" s="31" t="s">
        <v>1072</v>
      </c>
      <c r="K201" s="34" t="s">
        <v>285</v>
      </c>
      <c r="L201" s="31" t="s">
        <v>1179</v>
      </c>
      <c r="M201" s="31" t="s">
        <v>1180</v>
      </c>
      <c r="N201" s="31" t="s">
        <v>1178</v>
      </c>
      <c r="O201" s="31" t="s">
        <v>1121</v>
      </c>
    </row>
    <row r="202" spans="1:15" x14ac:dyDescent="0.25">
      <c r="A202" s="31" t="s">
        <v>272</v>
      </c>
      <c r="B202" s="31">
        <v>36</v>
      </c>
      <c r="C202" s="32" t="s">
        <v>1116</v>
      </c>
      <c r="D202" s="32" t="s">
        <v>1116</v>
      </c>
      <c r="E202" s="32" t="s">
        <v>551</v>
      </c>
      <c r="F202" s="32" t="s">
        <v>552</v>
      </c>
      <c r="G202" s="33" t="s">
        <v>275</v>
      </c>
      <c r="H202" s="32" t="s">
        <v>153</v>
      </c>
      <c r="I202" s="31" t="s">
        <v>1181</v>
      </c>
      <c r="J202" s="31" t="s">
        <v>1072</v>
      </c>
      <c r="K202" s="34" t="s">
        <v>284</v>
      </c>
      <c r="L202" s="31" t="s">
        <v>1182</v>
      </c>
      <c r="M202" s="31" t="s">
        <v>1183</v>
      </c>
      <c r="N202" s="31" t="s">
        <v>1170</v>
      </c>
      <c r="O202" s="31" t="s">
        <v>1121</v>
      </c>
    </row>
    <row r="203" spans="1:15" x14ac:dyDescent="0.25">
      <c r="A203" s="31" t="s">
        <v>272</v>
      </c>
      <c r="B203" s="31">
        <v>36</v>
      </c>
      <c r="C203" s="32" t="s">
        <v>1116</v>
      </c>
      <c r="D203" s="32" t="s">
        <v>1116</v>
      </c>
      <c r="E203" s="32" t="s">
        <v>551</v>
      </c>
      <c r="F203" s="32" t="s">
        <v>552</v>
      </c>
      <c r="G203" s="33" t="s">
        <v>275</v>
      </c>
      <c r="H203" s="32" t="s">
        <v>153</v>
      </c>
      <c r="I203" s="31" t="s">
        <v>1181</v>
      </c>
      <c r="J203" s="31" t="s">
        <v>1072</v>
      </c>
      <c r="K203" s="34" t="s">
        <v>283</v>
      </c>
      <c r="L203" s="31" t="s">
        <v>1184</v>
      </c>
      <c r="M203" s="31" t="s">
        <v>1185</v>
      </c>
      <c r="N203" s="31" t="s">
        <v>1170</v>
      </c>
      <c r="O203" s="31" t="s">
        <v>1121</v>
      </c>
    </row>
    <row r="204" spans="1:15" x14ac:dyDescent="0.25">
      <c r="A204" s="31" t="s">
        <v>272</v>
      </c>
      <c r="B204" s="31">
        <v>36</v>
      </c>
      <c r="C204" s="32" t="s">
        <v>1116</v>
      </c>
      <c r="D204" s="32" t="s">
        <v>1116</v>
      </c>
      <c r="E204" s="32" t="s">
        <v>551</v>
      </c>
      <c r="F204" s="32" t="s">
        <v>552</v>
      </c>
      <c r="G204" s="33" t="s">
        <v>275</v>
      </c>
      <c r="H204" s="32" t="s">
        <v>153</v>
      </c>
      <c r="I204" s="31" t="s">
        <v>1181</v>
      </c>
      <c r="J204" s="31" t="s">
        <v>1072</v>
      </c>
      <c r="K204" s="34" t="s">
        <v>282</v>
      </c>
      <c r="L204" s="31" t="s">
        <v>1186</v>
      </c>
      <c r="M204" s="31" t="s">
        <v>1187</v>
      </c>
      <c r="N204" s="31" t="s">
        <v>1170</v>
      </c>
      <c r="O204" s="31" t="s">
        <v>1121</v>
      </c>
    </row>
    <row r="205" spans="1:15" x14ac:dyDescent="0.25">
      <c r="A205" s="31" t="s">
        <v>272</v>
      </c>
      <c r="B205" s="31">
        <v>36</v>
      </c>
      <c r="C205" s="32" t="s">
        <v>1116</v>
      </c>
      <c r="D205" s="32" t="s">
        <v>1116</v>
      </c>
      <c r="E205" s="32" t="s">
        <v>551</v>
      </c>
      <c r="F205" s="32" t="s">
        <v>552</v>
      </c>
      <c r="G205" s="33" t="s">
        <v>275</v>
      </c>
      <c r="H205" s="32" t="s">
        <v>153</v>
      </c>
      <c r="I205" s="31" t="s">
        <v>1188</v>
      </c>
      <c r="J205" s="31" t="s">
        <v>1072</v>
      </c>
      <c r="K205" s="34" t="s">
        <v>281</v>
      </c>
      <c r="L205" s="31" t="s">
        <v>1189</v>
      </c>
      <c r="M205" s="31" t="s">
        <v>1190</v>
      </c>
      <c r="N205" s="31" t="s">
        <v>1191</v>
      </c>
      <c r="O205" s="31" t="s">
        <v>1121</v>
      </c>
    </row>
    <row r="206" spans="1:15" x14ac:dyDescent="0.25">
      <c r="A206" s="31" t="s">
        <v>272</v>
      </c>
      <c r="B206" s="31">
        <v>36</v>
      </c>
      <c r="C206" s="32" t="s">
        <v>1116</v>
      </c>
      <c r="D206" s="32" t="s">
        <v>1116</v>
      </c>
      <c r="E206" s="32" t="s">
        <v>551</v>
      </c>
      <c r="F206" s="32" t="s">
        <v>552</v>
      </c>
      <c r="G206" s="33" t="s">
        <v>275</v>
      </c>
      <c r="H206" s="32" t="s">
        <v>153</v>
      </c>
      <c r="I206" s="31" t="s">
        <v>1188</v>
      </c>
      <c r="J206" s="31" t="s">
        <v>1072</v>
      </c>
      <c r="K206" s="34" t="s">
        <v>280</v>
      </c>
      <c r="L206" s="31" t="s">
        <v>1192</v>
      </c>
      <c r="M206" s="31" t="s">
        <v>1193</v>
      </c>
      <c r="N206" s="31" t="s">
        <v>1191</v>
      </c>
      <c r="O206" s="31" t="s">
        <v>1121</v>
      </c>
    </row>
    <row r="207" spans="1:15" x14ac:dyDescent="0.25">
      <c r="A207" s="31" t="s">
        <v>272</v>
      </c>
      <c r="B207" s="31">
        <v>36</v>
      </c>
      <c r="C207" s="32" t="s">
        <v>1116</v>
      </c>
      <c r="D207" s="32" t="s">
        <v>1116</v>
      </c>
      <c r="E207" s="32" t="s">
        <v>551</v>
      </c>
      <c r="F207" s="32" t="s">
        <v>552</v>
      </c>
      <c r="G207" s="33" t="s">
        <v>275</v>
      </c>
      <c r="H207" s="32" t="s">
        <v>153</v>
      </c>
      <c r="I207" s="31" t="s">
        <v>1194</v>
      </c>
      <c r="J207" s="31" t="s">
        <v>1072</v>
      </c>
      <c r="K207" s="34" t="s">
        <v>279</v>
      </c>
      <c r="L207" s="31" t="s">
        <v>1195</v>
      </c>
      <c r="M207" s="31" t="s">
        <v>1196</v>
      </c>
      <c r="N207" s="31" t="s">
        <v>1197</v>
      </c>
      <c r="O207" s="31" t="s">
        <v>1121</v>
      </c>
    </row>
    <row r="208" spans="1:15" x14ac:dyDescent="0.25">
      <c r="A208" s="31" t="s">
        <v>272</v>
      </c>
      <c r="B208" s="31">
        <v>36</v>
      </c>
      <c r="C208" s="32" t="s">
        <v>1116</v>
      </c>
      <c r="D208" s="32" t="s">
        <v>1116</v>
      </c>
      <c r="E208" s="32" t="s">
        <v>551</v>
      </c>
      <c r="F208" s="32" t="s">
        <v>552</v>
      </c>
      <c r="G208" s="33" t="s">
        <v>275</v>
      </c>
      <c r="H208" s="32" t="s">
        <v>153</v>
      </c>
      <c r="I208" s="31" t="s">
        <v>1194</v>
      </c>
      <c r="J208" s="31" t="s">
        <v>1072</v>
      </c>
      <c r="K208" s="34" t="s">
        <v>278</v>
      </c>
      <c r="L208" s="31" t="s">
        <v>1198</v>
      </c>
      <c r="M208" s="31" t="s">
        <v>1199</v>
      </c>
      <c r="N208" s="31" t="s">
        <v>1197</v>
      </c>
      <c r="O208" s="31" t="s">
        <v>1121</v>
      </c>
    </row>
    <row r="209" spans="1:15" x14ac:dyDescent="0.25">
      <c r="A209" s="31" t="s">
        <v>272</v>
      </c>
      <c r="B209" s="31">
        <v>36</v>
      </c>
      <c r="C209" s="32" t="s">
        <v>1116</v>
      </c>
      <c r="D209" s="32" t="s">
        <v>1116</v>
      </c>
      <c r="E209" s="32" t="s">
        <v>551</v>
      </c>
      <c r="F209" s="32" t="s">
        <v>552</v>
      </c>
      <c r="G209" s="33" t="s">
        <v>275</v>
      </c>
      <c r="H209" s="32" t="s">
        <v>153</v>
      </c>
      <c r="I209" s="31" t="s">
        <v>1200</v>
      </c>
      <c r="J209" s="31" t="s">
        <v>1072</v>
      </c>
      <c r="K209" s="34" t="s">
        <v>277</v>
      </c>
      <c r="L209" s="31" t="s">
        <v>1201</v>
      </c>
      <c r="M209" s="31" t="s">
        <v>1202</v>
      </c>
      <c r="N209" s="31" t="s">
        <v>1203</v>
      </c>
      <c r="O209" s="31" t="s">
        <v>1121</v>
      </c>
    </row>
    <row r="210" spans="1:15" x14ac:dyDescent="0.25">
      <c r="A210" s="31" t="s">
        <v>272</v>
      </c>
      <c r="B210" s="31">
        <v>36</v>
      </c>
      <c r="C210" s="32" t="s">
        <v>1116</v>
      </c>
      <c r="D210" s="32" t="s">
        <v>1116</v>
      </c>
      <c r="E210" s="32" t="s">
        <v>551</v>
      </c>
      <c r="F210" s="32" t="s">
        <v>552</v>
      </c>
      <c r="G210" s="33" t="s">
        <v>275</v>
      </c>
      <c r="H210" s="32" t="s">
        <v>153</v>
      </c>
      <c r="I210" s="31" t="s">
        <v>1200</v>
      </c>
      <c r="J210" s="31" t="s">
        <v>1072</v>
      </c>
      <c r="K210" s="34" t="s">
        <v>276</v>
      </c>
      <c r="L210" s="31" t="s">
        <v>1204</v>
      </c>
      <c r="M210" s="31" t="s">
        <v>1205</v>
      </c>
      <c r="N210" s="31" t="s">
        <v>1203</v>
      </c>
      <c r="O210" s="31" t="s">
        <v>1121</v>
      </c>
    </row>
    <row r="211" spans="1:15" x14ac:dyDescent="0.25">
      <c r="A211" s="31" t="s">
        <v>272</v>
      </c>
      <c r="B211" s="31">
        <v>36</v>
      </c>
      <c r="C211" s="32" t="s">
        <v>1116</v>
      </c>
      <c r="D211" s="32" t="s">
        <v>1116</v>
      </c>
      <c r="E211" s="32" t="s">
        <v>551</v>
      </c>
      <c r="F211" s="32" t="s">
        <v>552</v>
      </c>
      <c r="G211" s="33" t="s">
        <v>273</v>
      </c>
      <c r="H211" s="32" t="s">
        <v>153</v>
      </c>
      <c r="I211" s="31" t="s">
        <v>1206</v>
      </c>
      <c r="J211" s="31" t="s">
        <v>1072</v>
      </c>
      <c r="K211" s="34" t="s">
        <v>274</v>
      </c>
      <c r="L211" s="31" t="s">
        <v>1207</v>
      </c>
      <c r="M211" s="31" t="s">
        <v>1208</v>
      </c>
      <c r="N211" s="31" t="s">
        <v>1197</v>
      </c>
      <c r="O211" s="31" t="s">
        <v>1121</v>
      </c>
    </row>
    <row r="212" spans="1:15" x14ac:dyDescent="0.25">
      <c r="A212" s="31" t="s">
        <v>235</v>
      </c>
      <c r="B212" s="31">
        <v>37</v>
      </c>
      <c r="C212" s="32" t="s">
        <v>1116</v>
      </c>
      <c r="D212" s="32" t="s">
        <v>1116</v>
      </c>
      <c r="E212" s="32" t="s">
        <v>551</v>
      </c>
      <c r="F212" s="32" t="s">
        <v>552</v>
      </c>
      <c r="G212" s="33" t="s">
        <v>236</v>
      </c>
      <c r="H212" s="32" t="s">
        <v>153</v>
      </c>
      <c r="I212" s="31" t="s">
        <v>1122</v>
      </c>
      <c r="J212" s="31" t="s">
        <v>1072</v>
      </c>
      <c r="K212" s="34" t="s">
        <v>271</v>
      </c>
      <c r="L212" s="31" t="s">
        <v>1209</v>
      </c>
      <c r="M212" s="31" t="s">
        <v>1210</v>
      </c>
      <c r="N212" s="31" t="s">
        <v>1125</v>
      </c>
      <c r="O212" s="31" t="s">
        <v>1121</v>
      </c>
    </row>
    <row r="213" spans="1:15" x14ac:dyDescent="0.25">
      <c r="A213" s="31" t="s">
        <v>235</v>
      </c>
      <c r="B213" s="31">
        <v>37</v>
      </c>
      <c r="C213" s="32" t="s">
        <v>1116</v>
      </c>
      <c r="D213" s="32" t="s">
        <v>1116</v>
      </c>
      <c r="E213" s="32" t="s">
        <v>551</v>
      </c>
      <c r="F213" s="32" t="s">
        <v>552</v>
      </c>
      <c r="G213" s="33" t="s">
        <v>236</v>
      </c>
      <c r="H213" s="32" t="s">
        <v>153</v>
      </c>
      <c r="I213" s="31" t="s">
        <v>1122</v>
      </c>
      <c r="J213" s="31" t="s">
        <v>1072</v>
      </c>
      <c r="K213" s="34" t="s">
        <v>270</v>
      </c>
      <c r="L213" s="31" t="s">
        <v>1211</v>
      </c>
      <c r="M213" s="31" t="s">
        <v>1212</v>
      </c>
      <c r="N213" s="31" t="s">
        <v>1125</v>
      </c>
      <c r="O213" s="31" t="s">
        <v>1121</v>
      </c>
    </row>
    <row r="214" spans="1:15" x14ac:dyDescent="0.25">
      <c r="A214" s="31" t="s">
        <v>235</v>
      </c>
      <c r="B214" s="31">
        <v>37</v>
      </c>
      <c r="C214" s="32" t="s">
        <v>1116</v>
      </c>
      <c r="D214" s="32" t="s">
        <v>1116</v>
      </c>
      <c r="E214" s="32" t="s">
        <v>551</v>
      </c>
      <c r="F214" s="32" t="s">
        <v>552</v>
      </c>
      <c r="G214" s="33" t="s">
        <v>236</v>
      </c>
      <c r="H214" s="32" t="s">
        <v>153</v>
      </c>
      <c r="I214" s="31" t="s">
        <v>1122</v>
      </c>
      <c r="J214" s="31" t="s">
        <v>1072</v>
      </c>
      <c r="K214" s="34" t="s">
        <v>269</v>
      </c>
      <c r="L214" s="31" t="s">
        <v>1213</v>
      </c>
      <c r="M214" s="31" t="s">
        <v>1214</v>
      </c>
      <c r="N214" s="31" t="s">
        <v>1125</v>
      </c>
      <c r="O214" s="31" t="s">
        <v>1121</v>
      </c>
    </row>
    <row r="215" spans="1:15" x14ac:dyDescent="0.25">
      <c r="A215" s="31" t="s">
        <v>235</v>
      </c>
      <c r="B215" s="31">
        <v>37</v>
      </c>
      <c r="C215" s="32" t="s">
        <v>1116</v>
      </c>
      <c r="D215" s="32" t="s">
        <v>1116</v>
      </c>
      <c r="E215" s="32" t="s">
        <v>551</v>
      </c>
      <c r="F215" s="32" t="s">
        <v>552</v>
      </c>
      <c r="G215" s="33" t="s">
        <v>236</v>
      </c>
      <c r="H215" s="32" t="s">
        <v>153</v>
      </c>
      <c r="I215" s="31" t="s">
        <v>1122</v>
      </c>
      <c r="J215" s="31" t="s">
        <v>1072</v>
      </c>
      <c r="K215" s="34" t="s">
        <v>268</v>
      </c>
      <c r="L215" s="31" t="s">
        <v>1215</v>
      </c>
      <c r="M215" s="31" t="s">
        <v>1216</v>
      </c>
      <c r="N215" s="31" t="s">
        <v>1125</v>
      </c>
      <c r="O215" s="31" t="s">
        <v>1121</v>
      </c>
    </row>
    <row r="216" spans="1:15" x14ac:dyDescent="0.25">
      <c r="A216" s="31" t="s">
        <v>235</v>
      </c>
      <c r="B216" s="31">
        <v>37</v>
      </c>
      <c r="C216" s="32" t="s">
        <v>1116</v>
      </c>
      <c r="D216" s="32" t="s">
        <v>1116</v>
      </c>
      <c r="E216" s="32" t="s">
        <v>551</v>
      </c>
      <c r="F216" s="32" t="s">
        <v>552</v>
      </c>
      <c r="G216" s="33" t="s">
        <v>236</v>
      </c>
      <c r="H216" s="32" t="s">
        <v>153</v>
      </c>
      <c r="I216" s="31" t="s">
        <v>1132</v>
      </c>
      <c r="J216" s="31" t="s">
        <v>1072</v>
      </c>
      <c r="K216" s="34" t="s">
        <v>267</v>
      </c>
      <c r="L216" s="31" t="s">
        <v>1217</v>
      </c>
      <c r="M216" s="31" t="s">
        <v>1218</v>
      </c>
      <c r="N216" s="31" t="s">
        <v>1135</v>
      </c>
      <c r="O216" s="31" t="s">
        <v>1121</v>
      </c>
    </row>
    <row r="217" spans="1:15" x14ac:dyDescent="0.25">
      <c r="A217" s="31" t="s">
        <v>235</v>
      </c>
      <c r="B217" s="31">
        <v>37</v>
      </c>
      <c r="C217" s="32" t="s">
        <v>1116</v>
      </c>
      <c r="D217" s="32" t="s">
        <v>1116</v>
      </c>
      <c r="E217" s="32" t="s">
        <v>551</v>
      </c>
      <c r="F217" s="32" t="s">
        <v>552</v>
      </c>
      <c r="G217" s="33" t="s">
        <v>236</v>
      </c>
      <c r="H217" s="32" t="s">
        <v>153</v>
      </c>
      <c r="I217" s="31" t="s">
        <v>1132</v>
      </c>
      <c r="J217" s="31" t="s">
        <v>1072</v>
      </c>
      <c r="K217" s="34" t="s">
        <v>266</v>
      </c>
      <c r="L217" s="31" t="s">
        <v>1219</v>
      </c>
      <c r="M217" s="31" t="s">
        <v>1220</v>
      </c>
      <c r="N217" s="31" t="s">
        <v>1135</v>
      </c>
      <c r="O217" s="31" t="s">
        <v>1121</v>
      </c>
    </row>
    <row r="218" spans="1:15" x14ac:dyDescent="0.25">
      <c r="A218" s="31" t="s">
        <v>235</v>
      </c>
      <c r="B218" s="31">
        <v>37</v>
      </c>
      <c r="C218" s="32" t="s">
        <v>1116</v>
      </c>
      <c r="D218" s="32" t="s">
        <v>1116</v>
      </c>
      <c r="E218" s="32" t="s">
        <v>551</v>
      </c>
      <c r="F218" s="32" t="s">
        <v>552</v>
      </c>
      <c r="G218" s="33" t="s">
        <v>236</v>
      </c>
      <c r="H218" s="32" t="s">
        <v>153</v>
      </c>
      <c r="I218" s="31" t="s">
        <v>957</v>
      </c>
      <c r="J218" s="31" t="s">
        <v>1072</v>
      </c>
      <c r="K218" s="34" t="s">
        <v>265</v>
      </c>
      <c r="L218" s="31" t="s">
        <v>1221</v>
      </c>
      <c r="M218" s="31" t="s">
        <v>1222</v>
      </c>
      <c r="N218" s="31" t="s">
        <v>1140</v>
      </c>
      <c r="O218" s="31" t="s">
        <v>1121</v>
      </c>
    </row>
    <row r="219" spans="1:15" x14ac:dyDescent="0.25">
      <c r="A219" s="31" t="s">
        <v>235</v>
      </c>
      <c r="B219" s="31">
        <v>37</v>
      </c>
      <c r="C219" s="32" t="s">
        <v>1116</v>
      </c>
      <c r="D219" s="32" t="s">
        <v>1116</v>
      </c>
      <c r="E219" s="32" t="s">
        <v>551</v>
      </c>
      <c r="F219" s="32" t="s">
        <v>552</v>
      </c>
      <c r="G219" s="33" t="s">
        <v>236</v>
      </c>
      <c r="H219" s="32" t="s">
        <v>153</v>
      </c>
      <c r="I219" s="31" t="s">
        <v>1141</v>
      </c>
      <c r="J219" s="31" t="s">
        <v>1072</v>
      </c>
      <c r="K219" s="34" t="s">
        <v>264</v>
      </c>
      <c r="L219" s="31" t="s">
        <v>1223</v>
      </c>
      <c r="M219" s="31" t="s">
        <v>1224</v>
      </c>
      <c r="N219" s="31" t="s">
        <v>1144</v>
      </c>
      <c r="O219" s="31" t="s">
        <v>1121</v>
      </c>
    </row>
    <row r="220" spans="1:15" x14ac:dyDescent="0.25">
      <c r="A220" s="31" t="s">
        <v>235</v>
      </c>
      <c r="B220" s="31">
        <v>37</v>
      </c>
      <c r="C220" s="32" t="s">
        <v>1116</v>
      </c>
      <c r="D220" s="32" t="s">
        <v>1116</v>
      </c>
      <c r="E220" s="32" t="s">
        <v>551</v>
      </c>
      <c r="F220" s="32" t="s">
        <v>552</v>
      </c>
      <c r="G220" s="33" t="s">
        <v>236</v>
      </c>
      <c r="H220" s="32" t="s">
        <v>153</v>
      </c>
      <c r="I220" s="31" t="s">
        <v>1141</v>
      </c>
      <c r="J220" s="31" t="s">
        <v>1072</v>
      </c>
      <c r="K220" s="34" t="s">
        <v>263</v>
      </c>
      <c r="L220" s="31" t="s">
        <v>1225</v>
      </c>
      <c r="M220" s="31" t="s">
        <v>1226</v>
      </c>
      <c r="N220" s="31" t="s">
        <v>1144</v>
      </c>
      <c r="O220" s="31" t="s">
        <v>1121</v>
      </c>
    </row>
    <row r="221" spans="1:15" x14ac:dyDescent="0.25">
      <c r="A221" s="31" t="s">
        <v>235</v>
      </c>
      <c r="B221" s="31">
        <v>37</v>
      </c>
      <c r="C221" s="32" t="s">
        <v>1116</v>
      </c>
      <c r="D221" s="32" t="s">
        <v>1116</v>
      </c>
      <c r="E221" s="32" t="s">
        <v>551</v>
      </c>
      <c r="F221" s="32" t="s">
        <v>552</v>
      </c>
      <c r="G221" s="33" t="s">
        <v>236</v>
      </c>
      <c r="H221" s="32" t="s">
        <v>153</v>
      </c>
      <c r="I221" s="31" t="s">
        <v>1141</v>
      </c>
      <c r="J221" s="31" t="s">
        <v>1072</v>
      </c>
      <c r="K221" s="34" t="s">
        <v>262</v>
      </c>
      <c r="L221" s="31" t="s">
        <v>1227</v>
      </c>
      <c r="M221" s="31" t="s">
        <v>1228</v>
      </c>
      <c r="N221" s="31" t="s">
        <v>1144</v>
      </c>
      <c r="O221" s="31" t="s">
        <v>1121</v>
      </c>
    </row>
    <row r="222" spans="1:15" x14ac:dyDescent="0.25">
      <c r="A222" s="31" t="s">
        <v>235</v>
      </c>
      <c r="B222" s="31">
        <v>37</v>
      </c>
      <c r="C222" s="32" t="s">
        <v>1116</v>
      </c>
      <c r="D222" s="32" t="s">
        <v>1116</v>
      </c>
      <c r="E222" s="32" t="s">
        <v>551</v>
      </c>
      <c r="F222" s="32" t="s">
        <v>552</v>
      </c>
      <c r="G222" s="33" t="s">
        <v>236</v>
      </c>
      <c r="H222" s="32" t="s">
        <v>153</v>
      </c>
      <c r="I222" s="31" t="s">
        <v>1141</v>
      </c>
      <c r="J222" s="31" t="s">
        <v>1072</v>
      </c>
      <c r="K222" s="34" t="s">
        <v>261</v>
      </c>
      <c r="L222" s="31" t="s">
        <v>1229</v>
      </c>
      <c r="M222" s="31" t="s">
        <v>1230</v>
      </c>
      <c r="N222" s="31" t="s">
        <v>1144</v>
      </c>
      <c r="O222" s="31" t="s">
        <v>1121</v>
      </c>
    </row>
    <row r="223" spans="1:15" x14ac:dyDescent="0.25">
      <c r="A223" s="31" t="s">
        <v>235</v>
      </c>
      <c r="B223" s="31">
        <v>37</v>
      </c>
      <c r="C223" s="32" t="s">
        <v>1116</v>
      </c>
      <c r="D223" s="32" t="s">
        <v>1116</v>
      </c>
      <c r="E223" s="32" t="s">
        <v>551</v>
      </c>
      <c r="F223" s="32" t="s">
        <v>552</v>
      </c>
      <c r="G223" s="33" t="s">
        <v>236</v>
      </c>
      <c r="H223" s="32" t="s">
        <v>153</v>
      </c>
      <c r="I223" s="31" t="s">
        <v>1151</v>
      </c>
      <c r="J223" s="31" t="s">
        <v>1072</v>
      </c>
      <c r="K223" s="34" t="s">
        <v>260</v>
      </c>
      <c r="L223" s="31" t="s">
        <v>1231</v>
      </c>
      <c r="M223" s="31" t="s">
        <v>1232</v>
      </c>
      <c r="N223" s="31" t="s">
        <v>1154</v>
      </c>
      <c r="O223" s="31" t="s">
        <v>1121</v>
      </c>
    </row>
    <row r="224" spans="1:15" x14ac:dyDescent="0.25">
      <c r="A224" s="31" t="s">
        <v>235</v>
      </c>
      <c r="B224" s="31">
        <v>37</v>
      </c>
      <c r="C224" s="32" t="s">
        <v>1116</v>
      </c>
      <c r="D224" s="32" t="s">
        <v>1116</v>
      </c>
      <c r="E224" s="32" t="s">
        <v>551</v>
      </c>
      <c r="F224" s="32" t="s">
        <v>552</v>
      </c>
      <c r="G224" s="33" t="s">
        <v>236</v>
      </c>
      <c r="H224" s="32" t="s">
        <v>153</v>
      </c>
      <c r="I224" s="31" t="s">
        <v>1151</v>
      </c>
      <c r="J224" s="31" t="s">
        <v>1072</v>
      </c>
      <c r="K224" s="34" t="s">
        <v>259</v>
      </c>
      <c r="L224" s="31" t="s">
        <v>1233</v>
      </c>
      <c r="M224" s="31" t="s">
        <v>1234</v>
      </c>
      <c r="N224" s="31" t="s">
        <v>1154</v>
      </c>
      <c r="O224" s="31" t="s">
        <v>1121</v>
      </c>
    </row>
    <row r="225" spans="1:15" x14ac:dyDescent="0.25">
      <c r="A225" s="31" t="s">
        <v>235</v>
      </c>
      <c r="B225" s="31">
        <v>37</v>
      </c>
      <c r="C225" s="32" t="s">
        <v>1116</v>
      </c>
      <c r="D225" s="32" t="s">
        <v>1116</v>
      </c>
      <c r="E225" s="32" t="s">
        <v>551</v>
      </c>
      <c r="F225" s="32" t="s">
        <v>552</v>
      </c>
      <c r="G225" s="33" t="s">
        <v>236</v>
      </c>
      <c r="H225" s="32" t="s">
        <v>153</v>
      </c>
      <c r="I225" s="31" t="s">
        <v>1151</v>
      </c>
      <c r="J225" s="31" t="s">
        <v>1072</v>
      </c>
      <c r="K225" s="34" t="s">
        <v>258</v>
      </c>
      <c r="L225" s="31" t="s">
        <v>1235</v>
      </c>
      <c r="M225" s="31" t="s">
        <v>1236</v>
      </c>
      <c r="N225" s="31" t="s">
        <v>1154</v>
      </c>
      <c r="O225" s="31" t="s">
        <v>1121</v>
      </c>
    </row>
    <row r="226" spans="1:15" x14ac:dyDescent="0.25">
      <c r="A226" s="31" t="s">
        <v>235</v>
      </c>
      <c r="B226" s="31">
        <v>37</v>
      </c>
      <c r="C226" s="32" t="s">
        <v>1116</v>
      </c>
      <c r="D226" s="32" t="s">
        <v>1116</v>
      </c>
      <c r="E226" s="32" t="s">
        <v>551</v>
      </c>
      <c r="F226" s="32" t="s">
        <v>552</v>
      </c>
      <c r="G226" s="33" t="s">
        <v>236</v>
      </c>
      <c r="H226" s="32" t="s">
        <v>153</v>
      </c>
      <c r="I226" s="31" t="s">
        <v>1151</v>
      </c>
      <c r="J226" s="31" t="s">
        <v>1072</v>
      </c>
      <c r="K226" s="34" t="s">
        <v>257</v>
      </c>
      <c r="L226" s="31" t="s">
        <v>1237</v>
      </c>
      <c r="M226" s="31" t="s">
        <v>1238</v>
      </c>
      <c r="N226" s="31" t="s">
        <v>1154</v>
      </c>
      <c r="O226" s="31" t="s">
        <v>1121</v>
      </c>
    </row>
    <row r="227" spans="1:15" x14ac:dyDescent="0.25">
      <c r="A227" s="31" t="s">
        <v>235</v>
      </c>
      <c r="B227" s="31">
        <v>37</v>
      </c>
      <c r="C227" s="32" t="s">
        <v>1116</v>
      </c>
      <c r="D227" s="32" t="s">
        <v>1116</v>
      </c>
      <c r="E227" s="32" t="s">
        <v>551</v>
      </c>
      <c r="F227" s="32" t="s">
        <v>552</v>
      </c>
      <c r="G227" s="33" t="s">
        <v>236</v>
      </c>
      <c r="H227" s="32" t="s">
        <v>153</v>
      </c>
      <c r="I227" s="31" t="s">
        <v>1161</v>
      </c>
      <c r="J227" s="31" t="s">
        <v>1072</v>
      </c>
      <c r="K227" s="34" t="s">
        <v>256</v>
      </c>
      <c r="L227" s="31" t="s">
        <v>1239</v>
      </c>
      <c r="M227" s="31" t="s">
        <v>1240</v>
      </c>
      <c r="N227" s="31" t="s">
        <v>1164</v>
      </c>
      <c r="O227" s="31" t="s">
        <v>1121</v>
      </c>
    </row>
    <row r="228" spans="1:15" x14ac:dyDescent="0.25">
      <c r="A228" s="31" t="s">
        <v>235</v>
      </c>
      <c r="B228" s="31">
        <v>37</v>
      </c>
      <c r="C228" s="32" t="s">
        <v>1116</v>
      </c>
      <c r="D228" s="32" t="s">
        <v>1116</v>
      </c>
      <c r="E228" s="32" t="s">
        <v>551</v>
      </c>
      <c r="F228" s="32" t="s">
        <v>552</v>
      </c>
      <c r="G228" s="33" t="s">
        <v>236</v>
      </c>
      <c r="H228" s="32" t="s">
        <v>153</v>
      </c>
      <c r="I228" s="31" t="s">
        <v>1161</v>
      </c>
      <c r="J228" s="31" t="s">
        <v>1072</v>
      </c>
      <c r="K228" s="34" t="s">
        <v>255</v>
      </c>
      <c r="L228" s="31" t="s">
        <v>1241</v>
      </c>
      <c r="M228" s="31" t="s">
        <v>1242</v>
      </c>
      <c r="N228" s="31" t="s">
        <v>1164</v>
      </c>
      <c r="O228" s="31" t="s">
        <v>1121</v>
      </c>
    </row>
    <row r="229" spans="1:15" x14ac:dyDescent="0.25">
      <c r="A229" s="31" t="s">
        <v>235</v>
      </c>
      <c r="B229" s="31">
        <v>37</v>
      </c>
      <c r="C229" s="32" t="s">
        <v>1116</v>
      </c>
      <c r="D229" s="32" t="s">
        <v>1116</v>
      </c>
      <c r="E229" s="32" t="s">
        <v>551</v>
      </c>
      <c r="F229" s="32" t="s">
        <v>552</v>
      </c>
      <c r="G229" s="33" t="s">
        <v>236</v>
      </c>
      <c r="H229" s="32" t="s">
        <v>153</v>
      </c>
      <c r="I229" s="31" t="s">
        <v>1167</v>
      </c>
      <c r="J229" s="31" t="s">
        <v>1072</v>
      </c>
      <c r="K229" s="34" t="s">
        <v>254</v>
      </c>
      <c r="L229" s="31" t="s">
        <v>1243</v>
      </c>
      <c r="M229" s="31" t="s">
        <v>1244</v>
      </c>
      <c r="N229" s="31" t="s">
        <v>1170</v>
      </c>
      <c r="O229" s="31" t="s">
        <v>1121</v>
      </c>
    </row>
    <row r="230" spans="1:15" x14ac:dyDescent="0.25">
      <c r="A230" s="31" t="s">
        <v>235</v>
      </c>
      <c r="B230" s="31">
        <v>37</v>
      </c>
      <c r="C230" s="32" t="s">
        <v>1116</v>
      </c>
      <c r="D230" s="32" t="s">
        <v>1116</v>
      </c>
      <c r="E230" s="32" t="s">
        <v>551</v>
      </c>
      <c r="F230" s="32" t="s">
        <v>552</v>
      </c>
      <c r="G230" s="33" t="s">
        <v>236</v>
      </c>
      <c r="H230" s="32" t="s">
        <v>153</v>
      </c>
      <c r="I230" s="31" t="s">
        <v>1167</v>
      </c>
      <c r="J230" s="31" t="s">
        <v>1072</v>
      </c>
      <c r="K230" s="34" t="s">
        <v>253</v>
      </c>
      <c r="L230" s="31" t="s">
        <v>1245</v>
      </c>
      <c r="M230" s="31" t="s">
        <v>1246</v>
      </c>
      <c r="N230" s="31" t="s">
        <v>1170</v>
      </c>
      <c r="O230" s="31" t="s">
        <v>1121</v>
      </c>
    </row>
    <row r="231" spans="1:15" x14ac:dyDescent="0.25">
      <c r="A231" s="31" t="s">
        <v>235</v>
      </c>
      <c r="B231" s="31">
        <v>37</v>
      </c>
      <c r="C231" s="32" t="s">
        <v>1116</v>
      </c>
      <c r="D231" s="32" t="s">
        <v>1116</v>
      </c>
      <c r="E231" s="32" t="s">
        <v>551</v>
      </c>
      <c r="F231" s="32" t="s">
        <v>552</v>
      </c>
      <c r="G231" s="33" t="s">
        <v>236</v>
      </c>
      <c r="H231" s="32" t="s">
        <v>153</v>
      </c>
      <c r="I231" s="31" t="s">
        <v>1167</v>
      </c>
      <c r="J231" s="31" t="s">
        <v>1072</v>
      </c>
      <c r="K231" s="34" t="s">
        <v>252</v>
      </c>
      <c r="L231" s="31" t="s">
        <v>1247</v>
      </c>
      <c r="M231" s="31" t="s">
        <v>1248</v>
      </c>
      <c r="N231" s="31" t="s">
        <v>1170</v>
      </c>
      <c r="O231" s="31" t="s">
        <v>1121</v>
      </c>
    </row>
    <row r="232" spans="1:15" x14ac:dyDescent="0.25">
      <c r="A232" s="31" t="s">
        <v>235</v>
      </c>
      <c r="B232" s="31">
        <v>37</v>
      </c>
      <c r="C232" s="32" t="s">
        <v>1116</v>
      </c>
      <c r="D232" s="32" t="s">
        <v>1116</v>
      </c>
      <c r="E232" s="32" t="s">
        <v>551</v>
      </c>
      <c r="F232" s="32" t="s">
        <v>552</v>
      </c>
      <c r="G232" s="33" t="s">
        <v>236</v>
      </c>
      <c r="H232" s="32" t="s">
        <v>153</v>
      </c>
      <c r="I232" s="31" t="s">
        <v>1175</v>
      </c>
      <c r="J232" s="31" t="s">
        <v>1072</v>
      </c>
      <c r="K232" s="34" t="s">
        <v>251</v>
      </c>
      <c r="L232" s="31" t="s">
        <v>1249</v>
      </c>
      <c r="M232" s="31" t="s">
        <v>1250</v>
      </c>
      <c r="N232" s="31" t="s">
        <v>1178</v>
      </c>
      <c r="O232" s="31" t="s">
        <v>1121</v>
      </c>
    </row>
    <row r="233" spans="1:15" x14ac:dyDescent="0.25">
      <c r="A233" s="31" t="s">
        <v>235</v>
      </c>
      <c r="B233" s="31">
        <v>37</v>
      </c>
      <c r="C233" s="32" t="s">
        <v>1116</v>
      </c>
      <c r="D233" s="32" t="s">
        <v>1116</v>
      </c>
      <c r="E233" s="32" t="s">
        <v>551</v>
      </c>
      <c r="F233" s="32" t="s">
        <v>552</v>
      </c>
      <c r="G233" s="33" t="s">
        <v>236</v>
      </c>
      <c r="H233" s="32" t="s">
        <v>153</v>
      </c>
      <c r="I233" s="31" t="s">
        <v>1175</v>
      </c>
      <c r="J233" s="31" t="s">
        <v>1072</v>
      </c>
      <c r="K233" s="34" t="s">
        <v>250</v>
      </c>
      <c r="L233" s="31" t="s">
        <v>1251</v>
      </c>
      <c r="M233" s="31" t="s">
        <v>1252</v>
      </c>
      <c r="N233" s="31" t="s">
        <v>1178</v>
      </c>
      <c r="O233" s="31" t="s">
        <v>1121</v>
      </c>
    </row>
    <row r="234" spans="1:15" x14ac:dyDescent="0.25">
      <c r="A234" s="31" t="s">
        <v>235</v>
      </c>
      <c r="B234" s="31">
        <v>37</v>
      </c>
      <c r="C234" s="32" t="s">
        <v>1116</v>
      </c>
      <c r="D234" s="32" t="s">
        <v>1116</v>
      </c>
      <c r="E234" s="32" t="s">
        <v>551</v>
      </c>
      <c r="F234" s="32" t="s">
        <v>552</v>
      </c>
      <c r="G234" s="33" t="s">
        <v>236</v>
      </c>
      <c r="H234" s="32" t="s">
        <v>153</v>
      </c>
      <c r="I234" s="31" t="s">
        <v>1181</v>
      </c>
      <c r="J234" s="31" t="s">
        <v>1072</v>
      </c>
      <c r="K234" s="34" t="s">
        <v>249</v>
      </c>
      <c r="L234" s="31" t="s">
        <v>1253</v>
      </c>
      <c r="M234" s="31" t="s">
        <v>1254</v>
      </c>
      <c r="N234" s="31" t="s">
        <v>1170</v>
      </c>
      <c r="O234" s="31" t="s">
        <v>1121</v>
      </c>
    </row>
    <row r="235" spans="1:15" x14ac:dyDescent="0.25">
      <c r="A235" s="31" t="s">
        <v>235</v>
      </c>
      <c r="B235" s="31">
        <v>37</v>
      </c>
      <c r="C235" s="32" t="s">
        <v>1116</v>
      </c>
      <c r="D235" s="32" t="s">
        <v>1116</v>
      </c>
      <c r="E235" s="32" t="s">
        <v>551</v>
      </c>
      <c r="F235" s="32" t="s">
        <v>552</v>
      </c>
      <c r="G235" s="33" t="s">
        <v>236</v>
      </c>
      <c r="H235" s="32" t="s">
        <v>153</v>
      </c>
      <c r="I235" s="31" t="s">
        <v>1181</v>
      </c>
      <c r="J235" s="31" t="s">
        <v>1072</v>
      </c>
      <c r="K235" s="34" t="s">
        <v>248</v>
      </c>
      <c r="L235" s="31" t="s">
        <v>1255</v>
      </c>
      <c r="M235" s="31" t="s">
        <v>1256</v>
      </c>
      <c r="N235" s="31" t="s">
        <v>1170</v>
      </c>
      <c r="O235" s="31" t="s">
        <v>1121</v>
      </c>
    </row>
    <row r="236" spans="1:15" x14ac:dyDescent="0.25">
      <c r="A236" s="31" t="s">
        <v>235</v>
      </c>
      <c r="B236" s="31">
        <v>37</v>
      </c>
      <c r="C236" s="32" t="s">
        <v>1116</v>
      </c>
      <c r="D236" s="32" t="s">
        <v>1116</v>
      </c>
      <c r="E236" s="32" t="s">
        <v>551</v>
      </c>
      <c r="F236" s="32" t="s">
        <v>552</v>
      </c>
      <c r="G236" s="33" t="s">
        <v>236</v>
      </c>
      <c r="H236" s="32" t="s">
        <v>153</v>
      </c>
      <c r="I236" s="31" t="s">
        <v>1181</v>
      </c>
      <c r="J236" s="31" t="s">
        <v>1072</v>
      </c>
      <c r="K236" s="34" t="s">
        <v>247</v>
      </c>
      <c r="L236" s="31" t="s">
        <v>1257</v>
      </c>
      <c r="M236" s="31" t="s">
        <v>1258</v>
      </c>
      <c r="N236" s="31" t="s">
        <v>1170</v>
      </c>
      <c r="O236" s="31" t="s">
        <v>1121</v>
      </c>
    </row>
    <row r="237" spans="1:15" x14ac:dyDescent="0.25">
      <c r="A237" s="31" t="s">
        <v>235</v>
      </c>
      <c r="B237" s="31">
        <v>37</v>
      </c>
      <c r="C237" s="32" t="s">
        <v>1116</v>
      </c>
      <c r="D237" s="32" t="s">
        <v>1116</v>
      </c>
      <c r="E237" s="32" t="s">
        <v>551</v>
      </c>
      <c r="F237" s="32" t="s">
        <v>552</v>
      </c>
      <c r="G237" s="33" t="s">
        <v>236</v>
      </c>
      <c r="H237" s="32" t="s">
        <v>153</v>
      </c>
      <c r="I237" s="31" t="s">
        <v>1188</v>
      </c>
      <c r="J237" s="31" t="s">
        <v>1072</v>
      </c>
      <c r="K237" s="34" t="s">
        <v>246</v>
      </c>
      <c r="L237" s="31" t="s">
        <v>1259</v>
      </c>
      <c r="M237" s="31" t="s">
        <v>1260</v>
      </c>
      <c r="N237" s="31" t="s">
        <v>1191</v>
      </c>
      <c r="O237" s="31" t="s">
        <v>1121</v>
      </c>
    </row>
    <row r="238" spans="1:15" x14ac:dyDescent="0.25">
      <c r="A238" s="31" t="s">
        <v>235</v>
      </c>
      <c r="B238" s="31">
        <v>37</v>
      </c>
      <c r="C238" s="32" t="s">
        <v>1116</v>
      </c>
      <c r="D238" s="32" t="s">
        <v>1116</v>
      </c>
      <c r="E238" s="32" t="s">
        <v>551</v>
      </c>
      <c r="F238" s="32" t="s">
        <v>552</v>
      </c>
      <c r="G238" s="33" t="s">
        <v>236</v>
      </c>
      <c r="H238" s="32" t="s">
        <v>153</v>
      </c>
      <c r="I238" s="31" t="s">
        <v>1188</v>
      </c>
      <c r="J238" s="31" t="s">
        <v>1072</v>
      </c>
      <c r="K238" s="34" t="s">
        <v>245</v>
      </c>
      <c r="L238" s="31" t="s">
        <v>1261</v>
      </c>
      <c r="M238" s="31" t="s">
        <v>1262</v>
      </c>
      <c r="N238" s="31" t="s">
        <v>1191</v>
      </c>
      <c r="O238" s="31" t="s">
        <v>1121</v>
      </c>
    </row>
    <row r="239" spans="1:15" x14ac:dyDescent="0.25">
      <c r="A239" s="31" t="s">
        <v>235</v>
      </c>
      <c r="B239" s="31">
        <v>37</v>
      </c>
      <c r="C239" s="32" t="s">
        <v>1116</v>
      </c>
      <c r="D239" s="32" t="s">
        <v>1116</v>
      </c>
      <c r="E239" s="32" t="s">
        <v>551</v>
      </c>
      <c r="F239" s="32" t="s">
        <v>552</v>
      </c>
      <c r="G239" s="33" t="s">
        <v>236</v>
      </c>
      <c r="H239" s="32" t="s">
        <v>153</v>
      </c>
      <c r="I239" s="31" t="s">
        <v>1194</v>
      </c>
      <c r="J239" s="31" t="s">
        <v>1072</v>
      </c>
      <c r="K239" s="34" t="s">
        <v>244</v>
      </c>
      <c r="L239" s="31" t="s">
        <v>1263</v>
      </c>
      <c r="M239" s="31" t="s">
        <v>1264</v>
      </c>
      <c r="N239" s="31" t="s">
        <v>1197</v>
      </c>
      <c r="O239" s="31" t="s">
        <v>1121</v>
      </c>
    </row>
    <row r="240" spans="1:15" x14ac:dyDescent="0.25">
      <c r="A240" s="31" t="s">
        <v>235</v>
      </c>
      <c r="B240" s="31">
        <v>37</v>
      </c>
      <c r="C240" s="32" t="s">
        <v>1116</v>
      </c>
      <c r="D240" s="32" t="s">
        <v>1116</v>
      </c>
      <c r="E240" s="32" t="s">
        <v>551</v>
      </c>
      <c r="F240" s="32" t="s">
        <v>552</v>
      </c>
      <c r="G240" s="33" t="s">
        <v>236</v>
      </c>
      <c r="H240" s="32" t="s">
        <v>153</v>
      </c>
      <c r="I240" s="31" t="s">
        <v>1194</v>
      </c>
      <c r="J240" s="31" t="s">
        <v>1072</v>
      </c>
      <c r="K240" s="34" t="s">
        <v>243</v>
      </c>
      <c r="L240" s="31" t="s">
        <v>1265</v>
      </c>
      <c r="M240" s="31" t="s">
        <v>1266</v>
      </c>
      <c r="N240" s="31" t="s">
        <v>1197</v>
      </c>
      <c r="O240" s="31" t="s">
        <v>1121</v>
      </c>
    </row>
    <row r="241" spans="1:15" x14ac:dyDescent="0.25">
      <c r="A241" s="31" t="s">
        <v>235</v>
      </c>
      <c r="B241" s="31">
        <v>37</v>
      </c>
      <c r="C241" s="32" t="s">
        <v>1116</v>
      </c>
      <c r="D241" s="32" t="s">
        <v>1116</v>
      </c>
      <c r="E241" s="32" t="s">
        <v>551</v>
      </c>
      <c r="F241" s="32" t="s">
        <v>552</v>
      </c>
      <c r="G241" s="33" t="s">
        <v>236</v>
      </c>
      <c r="H241" s="32" t="s">
        <v>153</v>
      </c>
      <c r="I241" s="31" t="s">
        <v>1267</v>
      </c>
      <c r="J241" s="31" t="s">
        <v>1072</v>
      </c>
      <c r="K241" s="34" t="s">
        <v>242</v>
      </c>
      <c r="L241" s="31" t="s">
        <v>1268</v>
      </c>
      <c r="M241" s="31" t="s">
        <v>1269</v>
      </c>
      <c r="N241" s="31" t="s">
        <v>1270</v>
      </c>
      <c r="O241" s="31" t="s">
        <v>1121</v>
      </c>
    </row>
    <row r="242" spans="1:15" x14ac:dyDescent="0.25">
      <c r="A242" s="31" t="s">
        <v>235</v>
      </c>
      <c r="B242" s="31">
        <v>37</v>
      </c>
      <c r="C242" s="32" t="s">
        <v>1116</v>
      </c>
      <c r="D242" s="32" t="s">
        <v>1116</v>
      </c>
      <c r="E242" s="32" t="s">
        <v>551</v>
      </c>
      <c r="F242" s="32" t="s">
        <v>552</v>
      </c>
      <c r="G242" s="33" t="s">
        <v>236</v>
      </c>
      <c r="H242" s="32" t="s">
        <v>153</v>
      </c>
      <c r="I242" s="31" t="s">
        <v>1267</v>
      </c>
      <c r="J242" s="31" t="s">
        <v>1072</v>
      </c>
      <c r="K242" s="34" t="s">
        <v>241</v>
      </c>
      <c r="L242" s="31" t="s">
        <v>1271</v>
      </c>
      <c r="M242" s="31" t="s">
        <v>1272</v>
      </c>
      <c r="N242" s="31" t="s">
        <v>1270</v>
      </c>
      <c r="O242" s="31" t="s">
        <v>1121</v>
      </c>
    </row>
    <row r="243" spans="1:15" x14ac:dyDescent="0.25">
      <c r="A243" s="31" t="s">
        <v>235</v>
      </c>
      <c r="B243" s="31">
        <v>37</v>
      </c>
      <c r="C243" s="32" t="s">
        <v>1116</v>
      </c>
      <c r="D243" s="32" t="s">
        <v>1116</v>
      </c>
      <c r="E243" s="32" t="s">
        <v>551</v>
      </c>
      <c r="F243" s="32" t="s">
        <v>552</v>
      </c>
      <c r="G243" s="33" t="s">
        <v>236</v>
      </c>
      <c r="H243" s="32" t="s">
        <v>153</v>
      </c>
      <c r="I243" s="31" t="s">
        <v>1267</v>
      </c>
      <c r="J243" s="31" t="s">
        <v>1072</v>
      </c>
      <c r="K243" s="34" t="s">
        <v>240</v>
      </c>
      <c r="L243" s="31" t="s">
        <v>1273</v>
      </c>
      <c r="M243" s="31" t="s">
        <v>1274</v>
      </c>
      <c r="N243" s="31" t="s">
        <v>1270</v>
      </c>
      <c r="O243" s="31" t="s">
        <v>1121</v>
      </c>
    </row>
    <row r="244" spans="1:15" x14ac:dyDescent="0.25">
      <c r="A244" s="31" t="s">
        <v>235</v>
      </c>
      <c r="B244" s="31">
        <v>37</v>
      </c>
      <c r="C244" s="32" t="s">
        <v>1116</v>
      </c>
      <c r="D244" s="32" t="s">
        <v>1116</v>
      </c>
      <c r="E244" s="32" t="s">
        <v>551</v>
      </c>
      <c r="F244" s="32" t="s">
        <v>552</v>
      </c>
      <c r="G244" s="33" t="s">
        <v>236</v>
      </c>
      <c r="H244" s="32" t="s">
        <v>153</v>
      </c>
      <c r="I244" s="31" t="s">
        <v>1200</v>
      </c>
      <c r="J244" s="31" t="s">
        <v>1072</v>
      </c>
      <c r="K244" s="34" t="s">
        <v>239</v>
      </c>
      <c r="L244" s="31" t="s">
        <v>1275</v>
      </c>
      <c r="M244" s="31" t="s">
        <v>1276</v>
      </c>
      <c r="N244" s="31" t="s">
        <v>1203</v>
      </c>
      <c r="O244" s="31" t="s">
        <v>1121</v>
      </c>
    </row>
    <row r="245" spans="1:15" x14ac:dyDescent="0.25">
      <c r="A245" s="31" t="s">
        <v>235</v>
      </c>
      <c r="B245" s="31">
        <v>37</v>
      </c>
      <c r="C245" s="32" t="s">
        <v>1116</v>
      </c>
      <c r="D245" s="32" t="s">
        <v>1116</v>
      </c>
      <c r="E245" s="32" t="s">
        <v>551</v>
      </c>
      <c r="F245" s="32" t="s">
        <v>552</v>
      </c>
      <c r="G245" s="33" t="s">
        <v>236</v>
      </c>
      <c r="H245" s="32" t="s">
        <v>153</v>
      </c>
      <c r="I245" s="31" t="s">
        <v>1200</v>
      </c>
      <c r="J245" s="31" t="s">
        <v>1072</v>
      </c>
      <c r="K245" s="34" t="s">
        <v>237</v>
      </c>
      <c r="L245" s="31" t="s">
        <v>1277</v>
      </c>
      <c r="M245" s="31" t="s">
        <v>1278</v>
      </c>
      <c r="N245" s="31" t="s">
        <v>1203</v>
      </c>
      <c r="O245" s="31" t="s">
        <v>1121</v>
      </c>
    </row>
    <row r="246" spans="1:15" x14ac:dyDescent="0.25">
      <c r="A246" s="31" t="s">
        <v>190</v>
      </c>
      <c r="B246" s="31">
        <v>38</v>
      </c>
      <c r="C246" s="32" t="s">
        <v>1279</v>
      </c>
      <c r="D246" s="32" t="s">
        <v>1279</v>
      </c>
      <c r="E246" s="32" t="s">
        <v>551</v>
      </c>
      <c r="F246" s="32" t="s">
        <v>552</v>
      </c>
      <c r="G246" s="33">
        <v>250</v>
      </c>
      <c r="H246" s="32" t="s">
        <v>70</v>
      </c>
      <c r="I246" s="31" t="s">
        <v>1188</v>
      </c>
      <c r="J246" s="31" t="s">
        <v>1072</v>
      </c>
      <c r="K246" s="34" t="s">
        <v>196</v>
      </c>
      <c r="L246" s="31" t="s">
        <v>1280</v>
      </c>
      <c r="M246" s="31" t="s">
        <v>1281</v>
      </c>
      <c r="N246" s="31" t="s">
        <v>1282</v>
      </c>
      <c r="O246" s="31" t="s">
        <v>1283</v>
      </c>
    </row>
    <row r="247" spans="1:15" x14ac:dyDescent="0.25">
      <c r="A247" s="31" t="s">
        <v>190</v>
      </c>
      <c r="B247" s="31">
        <v>38</v>
      </c>
      <c r="C247" s="32" t="s">
        <v>1279</v>
      </c>
      <c r="D247" s="32" t="s">
        <v>1279</v>
      </c>
      <c r="E247" s="32" t="s">
        <v>551</v>
      </c>
      <c r="F247" s="32" t="s">
        <v>552</v>
      </c>
      <c r="G247" s="33">
        <v>250</v>
      </c>
      <c r="H247" s="32" t="s">
        <v>70</v>
      </c>
      <c r="I247" s="31" t="s">
        <v>1188</v>
      </c>
      <c r="J247" s="31" t="s">
        <v>1072</v>
      </c>
      <c r="K247" s="34" t="s">
        <v>195</v>
      </c>
      <c r="L247" s="31" t="s">
        <v>1284</v>
      </c>
      <c r="M247" s="31" t="s">
        <v>1285</v>
      </c>
      <c r="N247" s="31" t="s">
        <v>1282</v>
      </c>
      <c r="O247" s="31" t="s">
        <v>1283</v>
      </c>
    </row>
    <row r="248" spans="1:15" x14ac:dyDescent="0.25">
      <c r="A248" s="31" t="s">
        <v>190</v>
      </c>
      <c r="B248" s="31">
        <v>38</v>
      </c>
      <c r="C248" s="32" t="s">
        <v>1279</v>
      </c>
      <c r="D248" s="32" t="s">
        <v>1279</v>
      </c>
      <c r="E248" s="32" t="s">
        <v>551</v>
      </c>
      <c r="F248" s="32" t="s">
        <v>552</v>
      </c>
      <c r="G248" s="33">
        <v>250</v>
      </c>
      <c r="H248" s="32" t="s">
        <v>70</v>
      </c>
      <c r="I248" s="31" t="s">
        <v>1188</v>
      </c>
      <c r="J248" s="31" t="s">
        <v>1072</v>
      </c>
      <c r="K248" s="34" t="s">
        <v>194</v>
      </c>
      <c r="L248" s="31" t="s">
        <v>1286</v>
      </c>
      <c r="M248" s="31" t="s">
        <v>1287</v>
      </c>
      <c r="N248" s="31" t="s">
        <v>1282</v>
      </c>
      <c r="O248" s="31" t="s">
        <v>1283</v>
      </c>
    </row>
    <row r="249" spans="1:15" x14ac:dyDescent="0.25">
      <c r="A249" s="31" t="s">
        <v>190</v>
      </c>
      <c r="B249" s="31">
        <v>38</v>
      </c>
      <c r="C249" s="32" t="s">
        <v>1279</v>
      </c>
      <c r="D249" s="32" t="s">
        <v>1279</v>
      </c>
      <c r="E249" s="32" t="s">
        <v>551</v>
      </c>
      <c r="F249" s="32" t="s">
        <v>552</v>
      </c>
      <c r="G249" s="33">
        <v>250</v>
      </c>
      <c r="H249" s="32" t="s">
        <v>70</v>
      </c>
      <c r="I249" s="31" t="s">
        <v>1288</v>
      </c>
      <c r="J249" s="31" t="s">
        <v>1072</v>
      </c>
      <c r="K249" s="34" t="s">
        <v>192</v>
      </c>
      <c r="L249" s="31" t="s">
        <v>1289</v>
      </c>
      <c r="M249" s="31" t="s">
        <v>1290</v>
      </c>
      <c r="N249" s="31" t="s">
        <v>1282</v>
      </c>
      <c r="O249" s="31" t="s">
        <v>1283</v>
      </c>
    </row>
    <row r="250" spans="1:15" x14ac:dyDescent="0.25">
      <c r="A250" s="31" t="s">
        <v>202</v>
      </c>
      <c r="B250" s="31">
        <v>39</v>
      </c>
      <c r="C250" s="32" t="s">
        <v>1291</v>
      </c>
      <c r="D250" s="32" t="s">
        <v>1291</v>
      </c>
      <c r="E250" s="32" t="s">
        <v>757</v>
      </c>
      <c r="F250" s="32" t="s">
        <v>552</v>
      </c>
      <c r="G250" s="33">
        <v>150</v>
      </c>
      <c r="H250" s="32" t="s">
        <v>70</v>
      </c>
      <c r="I250" s="31" t="s">
        <v>1292</v>
      </c>
      <c r="J250" s="31" t="s">
        <v>1072</v>
      </c>
      <c r="K250" s="34" t="s">
        <v>211</v>
      </c>
      <c r="L250" s="31" t="s">
        <v>1293</v>
      </c>
      <c r="M250" s="31" t="s">
        <v>1294</v>
      </c>
      <c r="N250" s="31" t="s">
        <v>1295</v>
      </c>
      <c r="O250" s="31" t="s">
        <v>1050</v>
      </c>
    </row>
    <row r="251" spans="1:15" x14ac:dyDescent="0.25">
      <c r="A251" s="31" t="s">
        <v>202</v>
      </c>
      <c r="B251" s="31">
        <v>39</v>
      </c>
      <c r="C251" s="32" t="s">
        <v>1291</v>
      </c>
      <c r="D251" s="32" t="s">
        <v>1291</v>
      </c>
      <c r="E251" s="32" t="s">
        <v>757</v>
      </c>
      <c r="F251" s="32" t="s">
        <v>552</v>
      </c>
      <c r="G251" s="33">
        <v>150</v>
      </c>
      <c r="H251" s="32" t="s">
        <v>70</v>
      </c>
      <c r="I251" s="31" t="s">
        <v>1292</v>
      </c>
      <c r="J251" s="31" t="s">
        <v>1072</v>
      </c>
      <c r="K251" s="34" t="s">
        <v>210</v>
      </c>
      <c r="L251" s="31" t="s">
        <v>1296</v>
      </c>
      <c r="M251" s="31" t="s">
        <v>1297</v>
      </c>
      <c r="N251" s="31" t="s">
        <v>1295</v>
      </c>
      <c r="O251" s="31" t="s">
        <v>1050</v>
      </c>
    </row>
    <row r="252" spans="1:15" x14ac:dyDescent="0.25">
      <c r="A252" s="31" t="s">
        <v>202</v>
      </c>
      <c r="B252" s="31">
        <v>39</v>
      </c>
      <c r="C252" s="32" t="s">
        <v>1291</v>
      </c>
      <c r="D252" s="32" t="s">
        <v>1291</v>
      </c>
      <c r="E252" s="32" t="s">
        <v>757</v>
      </c>
      <c r="F252" s="32" t="s">
        <v>552</v>
      </c>
      <c r="G252" s="33">
        <v>150</v>
      </c>
      <c r="H252" s="32" t="s">
        <v>70</v>
      </c>
      <c r="I252" s="31" t="s">
        <v>1292</v>
      </c>
      <c r="J252" s="31" t="s">
        <v>1072</v>
      </c>
      <c r="K252" s="34" t="s">
        <v>209</v>
      </c>
      <c r="L252" s="31" t="s">
        <v>1298</v>
      </c>
      <c r="M252" s="31" t="s">
        <v>1299</v>
      </c>
      <c r="N252" s="31" t="s">
        <v>1295</v>
      </c>
      <c r="O252" s="31" t="s">
        <v>1050</v>
      </c>
    </row>
    <row r="253" spans="1:15" x14ac:dyDescent="0.25">
      <c r="A253" s="31" t="s">
        <v>202</v>
      </c>
      <c r="B253" s="31">
        <v>39</v>
      </c>
      <c r="C253" s="32" t="s">
        <v>1291</v>
      </c>
      <c r="D253" s="32" t="s">
        <v>1291</v>
      </c>
      <c r="E253" s="32" t="s">
        <v>757</v>
      </c>
      <c r="F253" s="32" t="s">
        <v>552</v>
      </c>
      <c r="G253" s="33">
        <v>150</v>
      </c>
      <c r="H253" s="32" t="s">
        <v>70</v>
      </c>
      <c r="I253" s="31" t="s">
        <v>1292</v>
      </c>
      <c r="J253" s="31" t="s">
        <v>1072</v>
      </c>
      <c r="K253" s="34" t="s">
        <v>208</v>
      </c>
      <c r="L253" s="31" t="s">
        <v>1300</v>
      </c>
      <c r="M253" s="31" t="s">
        <v>1301</v>
      </c>
      <c r="N253" s="31" t="s">
        <v>1295</v>
      </c>
      <c r="O253" s="31" t="s">
        <v>1050</v>
      </c>
    </row>
    <row r="254" spans="1:15" x14ac:dyDescent="0.25">
      <c r="A254" s="31" t="s">
        <v>202</v>
      </c>
      <c r="B254" s="31">
        <v>39</v>
      </c>
      <c r="C254" s="32" t="s">
        <v>1291</v>
      </c>
      <c r="D254" s="32" t="s">
        <v>1291</v>
      </c>
      <c r="E254" s="32" t="s">
        <v>757</v>
      </c>
      <c r="F254" s="32" t="s">
        <v>552</v>
      </c>
      <c r="G254" s="33">
        <v>150</v>
      </c>
      <c r="H254" s="32" t="s">
        <v>70</v>
      </c>
      <c r="I254" s="31" t="s">
        <v>1292</v>
      </c>
      <c r="J254" s="31" t="s">
        <v>1072</v>
      </c>
      <c r="K254" s="34" t="s">
        <v>207</v>
      </c>
      <c r="L254" s="31" t="s">
        <v>1302</v>
      </c>
      <c r="M254" s="31" t="s">
        <v>1303</v>
      </c>
      <c r="N254" s="31" t="s">
        <v>1295</v>
      </c>
      <c r="O254" s="31" t="s">
        <v>1050</v>
      </c>
    </row>
    <row r="255" spans="1:15" x14ac:dyDescent="0.25">
      <c r="A255" s="31" t="s">
        <v>202</v>
      </c>
      <c r="B255" s="31">
        <v>39</v>
      </c>
      <c r="C255" s="32" t="s">
        <v>1291</v>
      </c>
      <c r="D255" s="32" t="s">
        <v>1291</v>
      </c>
      <c r="E255" s="32" t="s">
        <v>757</v>
      </c>
      <c r="F255" s="32" t="s">
        <v>552</v>
      </c>
      <c r="G255" s="33">
        <v>150</v>
      </c>
      <c r="H255" s="32" t="s">
        <v>70</v>
      </c>
      <c r="I255" s="31" t="s">
        <v>951</v>
      </c>
      <c r="J255" s="31" t="s">
        <v>1072</v>
      </c>
      <c r="K255" s="34" t="s">
        <v>206</v>
      </c>
      <c r="L255" s="31" t="s">
        <v>1304</v>
      </c>
      <c r="M255" s="31" t="s">
        <v>1305</v>
      </c>
      <c r="N255" s="31" t="s">
        <v>1306</v>
      </c>
      <c r="O255" s="31" t="s">
        <v>1050</v>
      </c>
    </row>
    <row r="256" spans="1:15" x14ac:dyDescent="0.25">
      <c r="A256" s="31" t="s">
        <v>202</v>
      </c>
      <c r="B256" s="31">
        <v>39</v>
      </c>
      <c r="C256" s="32" t="s">
        <v>1291</v>
      </c>
      <c r="D256" s="32" t="s">
        <v>1291</v>
      </c>
      <c r="E256" s="32" t="s">
        <v>757</v>
      </c>
      <c r="F256" s="32" t="s">
        <v>552</v>
      </c>
      <c r="G256" s="33">
        <v>150</v>
      </c>
      <c r="H256" s="32" t="s">
        <v>70</v>
      </c>
      <c r="I256" s="31" t="s">
        <v>1307</v>
      </c>
      <c r="J256" s="31" t="s">
        <v>1072</v>
      </c>
      <c r="K256" s="34" t="s">
        <v>204</v>
      </c>
      <c r="L256" s="31" t="s">
        <v>1308</v>
      </c>
      <c r="M256" s="31" t="s">
        <v>1309</v>
      </c>
      <c r="N256" s="31" t="s">
        <v>1310</v>
      </c>
      <c r="O256" s="31" t="s">
        <v>1050</v>
      </c>
    </row>
    <row r="257" spans="1:15" x14ac:dyDescent="0.25">
      <c r="A257" s="31" t="s">
        <v>400</v>
      </c>
      <c r="B257" s="31">
        <v>40</v>
      </c>
      <c r="C257" s="32" t="s">
        <v>1311</v>
      </c>
      <c r="D257" s="32" t="s">
        <v>1291</v>
      </c>
      <c r="E257" s="32" t="s">
        <v>757</v>
      </c>
      <c r="F257" s="32" t="s">
        <v>552</v>
      </c>
      <c r="G257" s="33">
        <v>40</v>
      </c>
      <c r="H257" s="32" t="s">
        <v>70</v>
      </c>
      <c r="I257" s="31" t="s">
        <v>1312</v>
      </c>
      <c r="J257" s="31" t="s">
        <v>1072</v>
      </c>
      <c r="K257" s="34" t="s">
        <v>407</v>
      </c>
      <c r="L257" s="31" t="s">
        <v>1313</v>
      </c>
      <c r="M257" s="31" t="s">
        <v>1314</v>
      </c>
      <c r="N257" s="31" t="s">
        <v>1315</v>
      </c>
      <c r="O257" s="31" t="s">
        <v>1050</v>
      </c>
    </row>
    <row r="258" spans="1:15" x14ac:dyDescent="0.25">
      <c r="A258" s="31" t="s">
        <v>400</v>
      </c>
      <c r="B258" s="31">
        <v>40</v>
      </c>
      <c r="C258" s="32" t="s">
        <v>1311</v>
      </c>
      <c r="D258" s="32" t="s">
        <v>1291</v>
      </c>
      <c r="E258" s="32" t="s">
        <v>757</v>
      </c>
      <c r="F258" s="32" t="s">
        <v>552</v>
      </c>
      <c r="G258" s="33">
        <v>40</v>
      </c>
      <c r="H258" s="32" t="s">
        <v>70</v>
      </c>
      <c r="I258" s="31" t="s">
        <v>1312</v>
      </c>
      <c r="J258" s="31" t="s">
        <v>1072</v>
      </c>
      <c r="K258" s="34" t="s">
        <v>406</v>
      </c>
      <c r="L258" s="31" t="s">
        <v>1316</v>
      </c>
      <c r="M258" s="31" t="s">
        <v>1317</v>
      </c>
      <c r="N258" s="31" t="s">
        <v>1315</v>
      </c>
      <c r="O258" s="31" t="s">
        <v>1050</v>
      </c>
    </row>
    <row r="259" spans="1:15" x14ac:dyDescent="0.25">
      <c r="A259" s="31" t="s">
        <v>400</v>
      </c>
      <c r="B259" s="31">
        <v>40</v>
      </c>
      <c r="C259" s="32" t="s">
        <v>1311</v>
      </c>
      <c r="D259" s="32" t="s">
        <v>1291</v>
      </c>
      <c r="E259" s="32" t="s">
        <v>757</v>
      </c>
      <c r="F259" s="32" t="s">
        <v>552</v>
      </c>
      <c r="G259" s="33">
        <v>40</v>
      </c>
      <c r="H259" s="32" t="s">
        <v>70</v>
      </c>
      <c r="I259" s="31" t="s">
        <v>1312</v>
      </c>
      <c r="J259" s="31" t="s">
        <v>1072</v>
      </c>
      <c r="K259" s="34" t="s">
        <v>405</v>
      </c>
      <c r="L259" s="31" t="s">
        <v>1318</v>
      </c>
      <c r="M259" s="31" t="s">
        <v>1319</v>
      </c>
      <c r="N259" s="31" t="s">
        <v>1315</v>
      </c>
      <c r="O259" s="31" t="s">
        <v>1050</v>
      </c>
    </row>
    <row r="260" spans="1:15" x14ac:dyDescent="0.25">
      <c r="A260" s="31" t="s">
        <v>400</v>
      </c>
      <c r="B260" s="31">
        <v>40</v>
      </c>
      <c r="C260" s="32" t="s">
        <v>1311</v>
      </c>
      <c r="D260" s="32" t="s">
        <v>1291</v>
      </c>
      <c r="E260" s="32" t="s">
        <v>757</v>
      </c>
      <c r="F260" s="32" t="s">
        <v>552</v>
      </c>
      <c r="G260" s="33">
        <v>40</v>
      </c>
      <c r="H260" s="32" t="s">
        <v>70</v>
      </c>
      <c r="I260" s="31" t="s">
        <v>1312</v>
      </c>
      <c r="J260" s="31" t="s">
        <v>1072</v>
      </c>
      <c r="K260" s="34" t="s">
        <v>404</v>
      </c>
      <c r="L260" s="31" t="s">
        <v>1320</v>
      </c>
      <c r="M260" s="31" t="s">
        <v>1321</v>
      </c>
      <c r="N260" s="31" t="s">
        <v>1315</v>
      </c>
      <c r="O260" s="31" t="s">
        <v>1050</v>
      </c>
    </row>
    <row r="261" spans="1:15" x14ac:dyDescent="0.25">
      <c r="A261" s="31" t="s">
        <v>400</v>
      </c>
      <c r="B261" s="31">
        <v>40</v>
      </c>
      <c r="C261" s="32" t="s">
        <v>1311</v>
      </c>
      <c r="D261" s="32" t="s">
        <v>1291</v>
      </c>
      <c r="E261" s="32" t="s">
        <v>757</v>
      </c>
      <c r="F261" s="32" t="s">
        <v>552</v>
      </c>
      <c r="G261" s="33">
        <v>40</v>
      </c>
      <c r="H261" s="32" t="s">
        <v>70</v>
      </c>
      <c r="I261" s="31" t="s">
        <v>1312</v>
      </c>
      <c r="J261" s="31" t="s">
        <v>1072</v>
      </c>
      <c r="K261" s="34" t="s">
        <v>403</v>
      </c>
      <c r="L261" s="31" t="s">
        <v>1322</v>
      </c>
      <c r="M261" s="31" t="s">
        <v>1323</v>
      </c>
      <c r="N261" s="31" t="s">
        <v>1315</v>
      </c>
      <c r="O261" s="31" t="s">
        <v>1050</v>
      </c>
    </row>
    <row r="262" spans="1:15" x14ac:dyDescent="0.25">
      <c r="A262" s="31" t="s">
        <v>400</v>
      </c>
      <c r="B262" s="31">
        <v>40</v>
      </c>
      <c r="C262" s="32" t="s">
        <v>1311</v>
      </c>
      <c r="D262" s="32" t="s">
        <v>1291</v>
      </c>
      <c r="E262" s="32" t="s">
        <v>757</v>
      </c>
      <c r="F262" s="32" t="s">
        <v>552</v>
      </c>
      <c r="G262" s="33">
        <v>40</v>
      </c>
      <c r="H262" s="32" t="s">
        <v>70</v>
      </c>
      <c r="I262" s="31" t="s">
        <v>1312</v>
      </c>
      <c r="J262" s="31" t="s">
        <v>1072</v>
      </c>
      <c r="K262" s="34" t="s">
        <v>401</v>
      </c>
      <c r="L262" s="31" t="s">
        <v>1324</v>
      </c>
      <c r="M262" s="31" t="s">
        <v>1325</v>
      </c>
      <c r="N262" s="31" t="s">
        <v>1315</v>
      </c>
      <c r="O262" s="31" t="s">
        <v>1050</v>
      </c>
    </row>
    <row r="263" spans="1:15" x14ac:dyDescent="0.25">
      <c r="A263" s="31" t="s">
        <v>157</v>
      </c>
      <c r="B263" s="31">
        <v>41</v>
      </c>
      <c r="C263" s="32" t="s">
        <v>1326</v>
      </c>
      <c r="D263" s="32" t="s">
        <v>1327</v>
      </c>
      <c r="E263" s="32" t="s">
        <v>551</v>
      </c>
      <c r="F263" s="32" t="s">
        <v>552</v>
      </c>
      <c r="G263" s="33">
        <v>40</v>
      </c>
      <c r="H263" s="32" t="s">
        <v>70</v>
      </c>
      <c r="I263" s="31" t="s">
        <v>1328</v>
      </c>
      <c r="J263" s="31" t="s">
        <v>1329</v>
      </c>
      <c r="K263" s="34" t="s">
        <v>163</v>
      </c>
      <c r="L263" s="31" t="s">
        <v>1330</v>
      </c>
      <c r="M263" s="31" t="s">
        <v>1331</v>
      </c>
      <c r="N263" s="31" t="s">
        <v>1332</v>
      </c>
      <c r="O263" s="31" t="s">
        <v>1333</v>
      </c>
    </row>
    <row r="264" spans="1:15" x14ac:dyDescent="0.25">
      <c r="A264" s="31" t="s">
        <v>157</v>
      </c>
      <c r="B264" s="31">
        <v>41</v>
      </c>
      <c r="C264" s="32" t="s">
        <v>1326</v>
      </c>
      <c r="D264" s="32" t="s">
        <v>1327</v>
      </c>
      <c r="E264" s="32" t="s">
        <v>551</v>
      </c>
      <c r="F264" s="32" t="s">
        <v>552</v>
      </c>
      <c r="G264" s="33">
        <v>40</v>
      </c>
      <c r="H264" s="32" t="s">
        <v>70</v>
      </c>
      <c r="I264" s="31" t="s">
        <v>1328</v>
      </c>
      <c r="J264" s="31" t="s">
        <v>1329</v>
      </c>
      <c r="K264" s="34" t="s">
        <v>162</v>
      </c>
      <c r="L264" s="31" t="s">
        <v>1334</v>
      </c>
      <c r="M264" s="31" t="s">
        <v>1335</v>
      </c>
      <c r="N264" s="31" t="s">
        <v>1332</v>
      </c>
      <c r="O264" s="31" t="s">
        <v>1333</v>
      </c>
    </row>
    <row r="265" spans="1:15" x14ac:dyDescent="0.25">
      <c r="A265" s="31" t="s">
        <v>157</v>
      </c>
      <c r="B265" s="31">
        <v>41</v>
      </c>
      <c r="C265" s="32" t="s">
        <v>1326</v>
      </c>
      <c r="D265" s="32" t="s">
        <v>1327</v>
      </c>
      <c r="E265" s="32" t="s">
        <v>551</v>
      </c>
      <c r="F265" s="32" t="s">
        <v>552</v>
      </c>
      <c r="G265" s="33">
        <v>80</v>
      </c>
      <c r="H265" s="32" t="s">
        <v>70</v>
      </c>
      <c r="I265" s="31" t="s">
        <v>1328</v>
      </c>
      <c r="J265" s="31" t="s">
        <v>1329</v>
      </c>
      <c r="K265" s="34" t="s">
        <v>159</v>
      </c>
      <c r="L265" s="31" t="s">
        <v>1336</v>
      </c>
      <c r="M265" s="31" t="s">
        <v>1337</v>
      </c>
      <c r="N265" s="31" t="s">
        <v>1332</v>
      </c>
      <c r="O265" s="31" t="s">
        <v>1333</v>
      </c>
    </row>
    <row r="266" spans="1:15" x14ac:dyDescent="0.25">
      <c r="A266" s="31" t="s">
        <v>164</v>
      </c>
      <c r="B266" s="31">
        <v>42</v>
      </c>
      <c r="C266" s="32" t="s">
        <v>1338</v>
      </c>
      <c r="D266" s="32" t="s">
        <v>1339</v>
      </c>
      <c r="E266" s="32" t="s">
        <v>551</v>
      </c>
      <c r="F266" s="32" t="s">
        <v>552</v>
      </c>
      <c r="G266" s="33" t="s">
        <v>168</v>
      </c>
      <c r="H266" s="32" t="s">
        <v>153</v>
      </c>
      <c r="I266" s="31" t="s">
        <v>1328</v>
      </c>
      <c r="J266" s="31" t="s">
        <v>1329</v>
      </c>
      <c r="K266" s="34" t="s">
        <v>169</v>
      </c>
      <c r="L266" s="31" t="s">
        <v>1340</v>
      </c>
      <c r="M266" s="31" t="s">
        <v>1341</v>
      </c>
      <c r="N266" s="31" t="s">
        <v>1342</v>
      </c>
      <c r="O266" s="31" t="s">
        <v>1343</v>
      </c>
    </row>
    <row r="267" spans="1:15" x14ac:dyDescent="0.25">
      <c r="A267" s="31" t="s">
        <v>164</v>
      </c>
      <c r="B267" s="31">
        <v>42</v>
      </c>
      <c r="C267" s="32" t="s">
        <v>1338</v>
      </c>
      <c r="D267" s="32" t="s">
        <v>1339</v>
      </c>
      <c r="E267" s="32" t="s">
        <v>551</v>
      </c>
      <c r="F267" s="32" t="s">
        <v>552</v>
      </c>
      <c r="G267" s="33" t="s">
        <v>165</v>
      </c>
      <c r="H267" s="32" t="s">
        <v>153</v>
      </c>
      <c r="I267" s="31" t="s">
        <v>1328</v>
      </c>
      <c r="J267" s="31" t="s">
        <v>1329</v>
      </c>
      <c r="K267" s="34" t="s">
        <v>166</v>
      </c>
      <c r="L267" s="31" t="s">
        <v>1344</v>
      </c>
      <c r="M267" s="31" t="s">
        <v>1345</v>
      </c>
      <c r="N267" s="31" t="s">
        <v>1342</v>
      </c>
      <c r="O267" s="31" t="s">
        <v>1343</v>
      </c>
    </row>
    <row r="268" spans="1:15" x14ac:dyDescent="0.25">
      <c r="A268" s="31" t="s">
        <v>354</v>
      </c>
      <c r="B268" s="31">
        <v>43</v>
      </c>
      <c r="C268" s="32" t="s">
        <v>1346</v>
      </c>
      <c r="D268" s="32" t="s">
        <v>1347</v>
      </c>
      <c r="E268" s="32" t="s">
        <v>1348</v>
      </c>
      <c r="F268" s="32" t="s">
        <v>1349</v>
      </c>
      <c r="G268" s="33">
        <v>0.1</v>
      </c>
      <c r="H268" s="32" t="s">
        <v>182</v>
      </c>
      <c r="I268" s="31" t="s">
        <v>590</v>
      </c>
      <c r="J268" s="31" t="s">
        <v>1329</v>
      </c>
      <c r="K268" s="34" t="s">
        <v>359</v>
      </c>
      <c r="L268" s="31" t="s">
        <v>1350</v>
      </c>
      <c r="M268" s="31" t="s">
        <v>1351</v>
      </c>
      <c r="N268" s="31" t="s">
        <v>1352</v>
      </c>
      <c r="O268" s="31" t="s">
        <v>1353</v>
      </c>
    </row>
    <row r="269" spans="1:15" x14ac:dyDescent="0.25">
      <c r="A269" s="31" t="s">
        <v>354</v>
      </c>
      <c r="B269" s="31">
        <v>43</v>
      </c>
      <c r="C269" s="32" t="s">
        <v>1346</v>
      </c>
      <c r="D269" s="32" t="s">
        <v>1347</v>
      </c>
      <c r="E269" s="32" t="s">
        <v>1348</v>
      </c>
      <c r="F269" s="32" t="s">
        <v>1349</v>
      </c>
      <c r="G269" s="33">
        <v>0.1</v>
      </c>
      <c r="H269" s="32" t="s">
        <v>182</v>
      </c>
      <c r="I269" s="31" t="s">
        <v>590</v>
      </c>
      <c r="J269" s="31" t="s">
        <v>1329</v>
      </c>
      <c r="K269" s="34" t="s">
        <v>358</v>
      </c>
      <c r="L269" s="31" t="s">
        <v>1354</v>
      </c>
      <c r="M269" s="31" t="s">
        <v>1355</v>
      </c>
      <c r="N269" s="31" t="s">
        <v>1352</v>
      </c>
      <c r="O269" s="31" t="s">
        <v>1353</v>
      </c>
    </row>
    <row r="270" spans="1:15" x14ac:dyDescent="0.25">
      <c r="A270" s="31" t="s">
        <v>354</v>
      </c>
      <c r="B270" s="31">
        <v>43</v>
      </c>
      <c r="C270" s="32" t="s">
        <v>1346</v>
      </c>
      <c r="D270" s="32" t="s">
        <v>1347</v>
      </c>
      <c r="E270" s="32" t="s">
        <v>1348</v>
      </c>
      <c r="F270" s="32" t="s">
        <v>1349</v>
      </c>
      <c r="G270" s="33">
        <v>0.1</v>
      </c>
      <c r="H270" s="32" t="s">
        <v>182</v>
      </c>
      <c r="I270" s="31" t="s">
        <v>590</v>
      </c>
      <c r="J270" s="31" t="s">
        <v>1329</v>
      </c>
      <c r="K270" s="34" t="s">
        <v>357</v>
      </c>
      <c r="L270" s="31" t="s">
        <v>1356</v>
      </c>
      <c r="M270" s="31" t="s">
        <v>1357</v>
      </c>
      <c r="N270" s="31" t="s">
        <v>1352</v>
      </c>
      <c r="O270" s="31" t="s">
        <v>1353</v>
      </c>
    </row>
    <row r="271" spans="1:15" x14ac:dyDescent="0.25">
      <c r="A271" s="31" t="s">
        <v>354</v>
      </c>
      <c r="B271" s="31">
        <v>43</v>
      </c>
      <c r="C271" s="32" t="s">
        <v>1346</v>
      </c>
      <c r="D271" s="32" t="s">
        <v>1347</v>
      </c>
      <c r="E271" s="32" t="s">
        <v>1348</v>
      </c>
      <c r="F271" s="32" t="s">
        <v>1349</v>
      </c>
      <c r="G271" s="33">
        <v>0.1</v>
      </c>
      <c r="H271" s="32" t="s">
        <v>182</v>
      </c>
      <c r="I271" s="31" t="s">
        <v>590</v>
      </c>
      <c r="J271" s="31" t="s">
        <v>1329</v>
      </c>
      <c r="K271" s="34" t="s">
        <v>355</v>
      </c>
      <c r="L271" s="31" t="s">
        <v>1358</v>
      </c>
      <c r="M271" s="31" t="s">
        <v>1359</v>
      </c>
      <c r="N271" s="31" t="s">
        <v>1352</v>
      </c>
      <c r="O271" s="31" t="s">
        <v>1353</v>
      </c>
    </row>
    <row r="272" spans="1:15" x14ac:dyDescent="0.25">
      <c r="A272" s="31" t="s">
        <v>170</v>
      </c>
      <c r="B272" s="31">
        <v>44</v>
      </c>
      <c r="C272" s="32" t="s">
        <v>1360</v>
      </c>
      <c r="D272" s="32" t="s">
        <v>1361</v>
      </c>
      <c r="E272" s="32" t="s">
        <v>597</v>
      </c>
      <c r="F272" s="32" t="s">
        <v>582</v>
      </c>
      <c r="G272" s="33">
        <v>1</v>
      </c>
      <c r="H272" s="32" t="s">
        <v>171</v>
      </c>
      <c r="I272" s="31" t="s">
        <v>1362</v>
      </c>
      <c r="J272" s="31" t="s">
        <v>1329</v>
      </c>
      <c r="K272" s="34" t="s">
        <v>175</v>
      </c>
      <c r="L272" s="31" t="s">
        <v>1363</v>
      </c>
      <c r="M272" s="31" t="s">
        <v>1364</v>
      </c>
      <c r="N272" s="31" t="s">
        <v>1365</v>
      </c>
      <c r="O272" s="31" t="s">
        <v>1366</v>
      </c>
    </row>
    <row r="273" spans="1:15" x14ac:dyDescent="0.25">
      <c r="A273" s="31" t="s">
        <v>170</v>
      </c>
      <c r="B273" s="31">
        <v>44</v>
      </c>
      <c r="C273" s="32" t="s">
        <v>1360</v>
      </c>
      <c r="D273" s="32" t="s">
        <v>1361</v>
      </c>
      <c r="E273" s="32" t="s">
        <v>597</v>
      </c>
      <c r="F273" s="32" t="s">
        <v>582</v>
      </c>
      <c r="G273" s="33">
        <v>1</v>
      </c>
      <c r="H273" s="32" t="s">
        <v>171</v>
      </c>
      <c r="I273" s="31" t="s">
        <v>1362</v>
      </c>
      <c r="J273" s="31" t="s">
        <v>1329</v>
      </c>
      <c r="K273" s="34" t="s">
        <v>174</v>
      </c>
      <c r="L273" s="31" t="s">
        <v>1367</v>
      </c>
      <c r="M273" s="31" t="s">
        <v>1368</v>
      </c>
      <c r="N273" s="31" t="s">
        <v>1365</v>
      </c>
      <c r="O273" s="31" t="s">
        <v>1366</v>
      </c>
    </row>
    <row r="274" spans="1:15" x14ac:dyDescent="0.25">
      <c r="A274" s="31" t="s">
        <v>170</v>
      </c>
      <c r="B274" s="31">
        <v>44</v>
      </c>
      <c r="C274" s="32" t="s">
        <v>1360</v>
      </c>
      <c r="D274" s="32" t="s">
        <v>1361</v>
      </c>
      <c r="E274" s="32" t="s">
        <v>597</v>
      </c>
      <c r="F274" s="32" t="s">
        <v>582</v>
      </c>
      <c r="G274" s="33">
        <v>1</v>
      </c>
      <c r="H274" s="32" t="s">
        <v>171</v>
      </c>
      <c r="I274" s="31" t="s">
        <v>1362</v>
      </c>
      <c r="J274" s="31" t="s">
        <v>1329</v>
      </c>
      <c r="K274" s="34" t="s">
        <v>172</v>
      </c>
      <c r="L274" s="31" t="s">
        <v>1369</v>
      </c>
      <c r="M274" s="31" t="s">
        <v>1370</v>
      </c>
      <c r="N274" s="31" t="s">
        <v>1365</v>
      </c>
      <c r="O274" s="31" t="s">
        <v>1366</v>
      </c>
    </row>
    <row r="275" spans="1:15" x14ac:dyDescent="0.25">
      <c r="A275" s="31" t="s">
        <v>346</v>
      </c>
      <c r="B275" s="31">
        <v>45</v>
      </c>
      <c r="C275" s="32" t="s">
        <v>1371</v>
      </c>
      <c r="D275" s="32" t="s">
        <v>1372</v>
      </c>
      <c r="E275" s="32" t="s">
        <v>581</v>
      </c>
      <c r="F275" s="32" t="s">
        <v>582</v>
      </c>
      <c r="G275" s="33">
        <v>100</v>
      </c>
      <c r="H275" s="32" t="s">
        <v>182</v>
      </c>
      <c r="I275" s="31" t="s">
        <v>583</v>
      </c>
      <c r="J275" s="31" t="s">
        <v>1373</v>
      </c>
      <c r="K275" s="34" t="s">
        <v>350</v>
      </c>
      <c r="L275" s="31" t="s">
        <v>1374</v>
      </c>
      <c r="M275" s="31" t="s">
        <v>1375</v>
      </c>
      <c r="N275" s="31" t="s">
        <v>1376</v>
      </c>
      <c r="O275" s="31" t="s">
        <v>1377</v>
      </c>
    </row>
    <row r="276" spans="1:15" x14ac:dyDescent="0.25">
      <c r="A276" s="31" t="s">
        <v>346</v>
      </c>
      <c r="B276" s="31">
        <v>45</v>
      </c>
      <c r="C276" s="32" t="s">
        <v>1371</v>
      </c>
      <c r="D276" s="32" t="s">
        <v>1372</v>
      </c>
      <c r="E276" s="32" t="s">
        <v>581</v>
      </c>
      <c r="F276" s="32" t="s">
        <v>582</v>
      </c>
      <c r="G276" s="33">
        <v>100</v>
      </c>
      <c r="H276" s="32" t="s">
        <v>182</v>
      </c>
      <c r="I276" s="31" t="s">
        <v>583</v>
      </c>
      <c r="J276" s="31" t="s">
        <v>1373</v>
      </c>
      <c r="K276" s="34" t="s">
        <v>349</v>
      </c>
      <c r="L276" s="31" t="s">
        <v>1378</v>
      </c>
      <c r="M276" s="31" t="s">
        <v>1379</v>
      </c>
      <c r="N276" s="31" t="s">
        <v>1376</v>
      </c>
      <c r="O276" s="31" t="s">
        <v>1377</v>
      </c>
    </row>
    <row r="277" spans="1:15" x14ac:dyDescent="0.25">
      <c r="A277" s="31" t="s">
        <v>346</v>
      </c>
      <c r="B277" s="31">
        <v>45</v>
      </c>
      <c r="C277" s="32" t="s">
        <v>1371</v>
      </c>
      <c r="D277" s="32" t="s">
        <v>1372</v>
      </c>
      <c r="E277" s="32" t="s">
        <v>581</v>
      </c>
      <c r="F277" s="32" t="s">
        <v>582</v>
      </c>
      <c r="G277" s="33">
        <v>100</v>
      </c>
      <c r="H277" s="32" t="s">
        <v>182</v>
      </c>
      <c r="I277" s="31" t="s">
        <v>583</v>
      </c>
      <c r="J277" s="31" t="s">
        <v>1373</v>
      </c>
      <c r="K277" s="34" t="s">
        <v>347</v>
      </c>
      <c r="L277" s="31" t="s">
        <v>1380</v>
      </c>
      <c r="M277" s="31" t="s">
        <v>1381</v>
      </c>
      <c r="N277" s="31" t="s">
        <v>1376</v>
      </c>
      <c r="O277" s="31" t="s">
        <v>1377</v>
      </c>
    </row>
    <row r="278" spans="1:15" x14ac:dyDescent="0.25">
      <c r="A278" s="31" t="s">
        <v>197</v>
      </c>
      <c r="B278" s="31">
        <v>47</v>
      </c>
      <c r="C278" s="32" t="s">
        <v>1382</v>
      </c>
      <c r="D278" s="32" t="s">
        <v>1382</v>
      </c>
      <c r="E278" s="32" t="s">
        <v>597</v>
      </c>
      <c r="F278" s="32" t="s">
        <v>582</v>
      </c>
      <c r="G278" s="33">
        <v>50</v>
      </c>
      <c r="H278" s="32" t="s">
        <v>171</v>
      </c>
      <c r="I278" s="31" t="s">
        <v>951</v>
      </c>
      <c r="J278" s="31" t="s">
        <v>1373</v>
      </c>
      <c r="K278" s="34" t="s">
        <v>201</v>
      </c>
      <c r="L278" s="31" t="s">
        <v>1383</v>
      </c>
      <c r="M278" s="31" t="s">
        <v>1384</v>
      </c>
      <c r="N278" s="31" t="s">
        <v>1385</v>
      </c>
      <c r="O278" s="31" t="s">
        <v>1386</v>
      </c>
    </row>
    <row r="279" spans="1:15" x14ac:dyDescent="0.25">
      <c r="A279" s="31" t="s">
        <v>197</v>
      </c>
      <c r="B279" s="31">
        <v>47</v>
      </c>
      <c r="C279" s="32" t="s">
        <v>1382</v>
      </c>
      <c r="D279" s="32" t="s">
        <v>1382</v>
      </c>
      <c r="E279" s="32" t="s">
        <v>597</v>
      </c>
      <c r="F279" s="32" t="s">
        <v>582</v>
      </c>
      <c r="G279" s="33">
        <v>50</v>
      </c>
      <c r="H279" s="32" t="s">
        <v>171</v>
      </c>
      <c r="I279" s="31" t="s">
        <v>1387</v>
      </c>
      <c r="J279" s="31" t="s">
        <v>1373</v>
      </c>
      <c r="K279" s="34" t="s">
        <v>200</v>
      </c>
      <c r="L279" s="31" t="s">
        <v>1388</v>
      </c>
      <c r="M279" s="31" t="s">
        <v>1389</v>
      </c>
      <c r="N279" s="31" t="s">
        <v>1385</v>
      </c>
      <c r="O279" s="31" t="s">
        <v>1386</v>
      </c>
    </row>
    <row r="280" spans="1:15" x14ac:dyDescent="0.25">
      <c r="A280" s="31" t="s">
        <v>197</v>
      </c>
      <c r="B280" s="31">
        <v>47</v>
      </c>
      <c r="C280" s="32" t="s">
        <v>1382</v>
      </c>
      <c r="D280" s="32" t="s">
        <v>1382</v>
      </c>
      <c r="E280" s="32" t="s">
        <v>597</v>
      </c>
      <c r="F280" s="32" t="s">
        <v>582</v>
      </c>
      <c r="G280" s="33">
        <v>50</v>
      </c>
      <c r="H280" s="32" t="s">
        <v>171</v>
      </c>
      <c r="I280" s="31" t="s">
        <v>731</v>
      </c>
      <c r="J280" s="31" t="s">
        <v>1373</v>
      </c>
      <c r="K280" s="34" t="s">
        <v>198</v>
      </c>
      <c r="L280" s="31" t="s">
        <v>1390</v>
      </c>
      <c r="M280" s="31" t="s">
        <v>1391</v>
      </c>
      <c r="N280" s="31" t="s">
        <v>1385</v>
      </c>
      <c r="O280" s="31" t="s">
        <v>1386</v>
      </c>
    </row>
    <row r="281" spans="1:15" x14ac:dyDescent="0.25">
      <c r="A281" s="31" t="s">
        <v>513</v>
      </c>
      <c r="B281" s="31">
        <v>48</v>
      </c>
      <c r="C281" s="32" t="s">
        <v>1392</v>
      </c>
      <c r="D281" s="32" t="s">
        <v>1382</v>
      </c>
      <c r="E281" s="32" t="s">
        <v>597</v>
      </c>
      <c r="F281" s="32" t="s">
        <v>582</v>
      </c>
      <c r="G281" s="33">
        <v>50</v>
      </c>
      <c r="H281" s="32" t="s">
        <v>171</v>
      </c>
      <c r="I281" s="31" t="s">
        <v>951</v>
      </c>
      <c r="J281" s="31" t="s">
        <v>1373</v>
      </c>
      <c r="K281" s="34" t="s">
        <v>517</v>
      </c>
      <c r="L281" s="31" t="s">
        <v>1393</v>
      </c>
      <c r="M281" s="31" t="s">
        <v>1394</v>
      </c>
      <c r="N281" s="31" t="s">
        <v>1385</v>
      </c>
      <c r="O281" s="31" t="s">
        <v>1386</v>
      </c>
    </row>
    <row r="282" spans="1:15" x14ac:dyDescent="0.25">
      <c r="A282" s="31" t="s">
        <v>513</v>
      </c>
      <c r="B282" s="31">
        <v>48</v>
      </c>
      <c r="C282" s="32" t="s">
        <v>1392</v>
      </c>
      <c r="D282" s="32" t="s">
        <v>1382</v>
      </c>
      <c r="E282" s="32" t="s">
        <v>597</v>
      </c>
      <c r="F282" s="32" t="s">
        <v>582</v>
      </c>
      <c r="G282" s="33">
        <v>50</v>
      </c>
      <c r="H282" s="32" t="s">
        <v>171</v>
      </c>
      <c r="I282" s="31" t="s">
        <v>951</v>
      </c>
      <c r="J282" s="31" t="s">
        <v>1373</v>
      </c>
      <c r="K282" s="34" t="s">
        <v>516</v>
      </c>
      <c r="L282" s="31" t="s">
        <v>1395</v>
      </c>
      <c r="M282" s="31" t="s">
        <v>1396</v>
      </c>
      <c r="N282" s="31" t="s">
        <v>1385</v>
      </c>
      <c r="O282" s="31" t="s">
        <v>1386</v>
      </c>
    </row>
    <row r="283" spans="1:15" x14ac:dyDescent="0.25">
      <c r="A283" s="31" t="s">
        <v>513</v>
      </c>
      <c r="B283" s="31">
        <v>48</v>
      </c>
      <c r="C283" s="32" t="s">
        <v>1392</v>
      </c>
      <c r="D283" s="32" t="s">
        <v>1382</v>
      </c>
      <c r="E283" s="32" t="s">
        <v>597</v>
      </c>
      <c r="F283" s="32" t="s">
        <v>582</v>
      </c>
      <c r="G283" s="33">
        <v>50</v>
      </c>
      <c r="H283" s="32" t="s">
        <v>171</v>
      </c>
      <c r="I283" s="31" t="s">
        <v>1397</v>
      </c>
      <c r="J283" s="31" t="s">
        <v>1373</v>
      </c>
      <c r="K283" s="34" t="s">
        <v>515</v>
      </c>
      <c r="L283" s="31" t="s">
        <v>1398</v>
      </c>
      <c r="M283" s="31" t="s">
        <v>1399</v>
      </c>
      <c r="N283" s="31" t="s">
        <v>1385</v>
      </c>
      <c r="O283" s="31" t="s">
        <v>1386</v>
      </c>
    </row>
    <row r="284" spans="1:15" x14ac:dyDescent="0.25">
      <c r="A284" s="31" t="s">
        <v>513</v>
      </c>
      <c r="B284" s="31">
        <v>48</v>
      </c>
      <c r="C284" s="32" t="s">
        <v>1392</v>
      </c>
      <c r="D284" s="32" t="s">
        <v>1382</v>
      </c>
      <c r="E284" s="32" t="s">
        <v>597</v>
      </c>
      <c r="F284" s="32" t="s">
        <v>582</v>
      </c>
      <c r="G284" s="33">
        <v>50</v>
      </c>
      <c r="H284" s="32" t="s">
        <v>171</v>
      </c>
      <c r="I284" s="31" t="s">
        <v>1397</v>
      </c>
      <c r="J284" s="31" t="s">
        <v>1373</v>
      </c>
      <c r="K284" s="34" t="s">
        <v>514</v>
      </c>
      <c r="L284" s="31" t="s">
        <v>1400</v>
      </c>
      <c r="M284" s="31" t="s">
        <v>1401</v>
      </c>
      <c r="N284" s="31" t="s">
        <v>1385</v>
      </c>
      <c r="O284" s="31" t="s">
        <v>1386</v>
      </c>
    </row>
    <row r="285" spans="1:15" x14ac:dyDescent="0.25">
      <c r="A285" s="31" t="s">
        <v>453</v>
      </c>
      <c r="B285" s="31">
        <v>49</v>
      </c>
      <c r="C285" s="32" t="s">
        <v>1402</v>
      </c>
      <c r="D285" s="32" t="s">
        <v>1382</v>
      </c>
      <c r="E285" s="32" t="s">
        <v>597</v>
      </c>
      <c r="F285" s="32" t="s">
        <v>582</v>
      </c>
      <c r="G285" s="33">
        <v>50</v>
      </c>
      <c r="H285" s="32" t="s">
        <v>171</v>
      </c>
      <c r="I285" s="31" t="s">
        <v>951</v>
      </c>
      <c r="J285" s="31" t="s">
        <v>1373</v>
      </c>
      <c r="K285" s="34" t="s">
        <v>454</v>
      </c>
      <c r="L285" s="31" t="s">
        <v>1403</v>
      </c>
      <c r="M285" s="31" t="s">
        <v>1404</v>
      </c>
      <c r="N285" s="31" t="s">
        <v>1385</v>
      </c>
      <c r="O285" s="31" t="s">
        <v>1386</v>
      </c>
    </row>
  </sheetData>
  <sheetProtection algorithmName="SHA-512" hashValue="sJitvgEv3KF108yaHtzKQuTsQuBvSCMH3Hk3jAwXbGzj40x7pZVeDvmjm/jqSmmA/Nqoc/mFeavKBHULGRQXpA==" saltValue="AtPhplyrTURspgb94G2i/w==" spinCount="100000" sheet="1" objects="1" scenarios="1" sort="0"/>
  <pageMargins left="0.75" right="0.75" top="1" bottom="1" header="0.5" footer="0.5"/>
  <pageSetup orientation="portrait"/>
  <headerFooter alignWithMargins="0"/>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AWP Illustration of Opportunity</vt:lpstr>
      <vt:lpstr>Plan Sponsor Amount</vt:lpstr>
      <vt:lpstr>Wasteful Drug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Vela</dc:creator>
  <cp:keywords/>
  <dc:description/>
  <cp:lastModifiedBy>Lauren Vela</cp:lastModifiedBy>
  <cp:revision/>
  <dcterms:created xsi:type="dcterms:W3CDTF">2019-11-02T18:04:02Z</dcterms:created>
  <dcterms:modified xsi:type="dcterms:W3CDTF">2020-07-28T17:07:58Z</dcterms:modified>
  <cp:category/>
  <cp:contentStatus/>
</cp:coreProperties>
</file>